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6e328985649f25/Desktop/D Drive/Policies/Asset Register/"/>
    </mc:Choice>
  </mc:AlternateContent>
  <xr:revisionPtr revIDLastSave="387" documentId="14_{6AC6DA94-9D20-429E-8157-9A631B9F4F08}" xr6:coauthVersionLast="47" xr6:coauthVersionMax="47" xr10:uidLastSave="{99A86087-C439-453C-AAE4-60CB41D182AB}"/>
  <bookViews>
    <workbookView xWindow="-110" yWindow="-110" windowWidth="25180" windowHeight="16140" xr2:uid="{00000000-000D-0000-FFFF-FFFF00000000}"/>
  </bookViews>
  <sheets>
    <sheet name="Asset Reg" sheetId="2" r:id="rId1"/>
    <sheet name="Insurance" sheetId="3" r:id="rId2"/>
    <sheet name="Assets Less then Threshold" sheetId="4" r:id="rId3"/>
  </sheets>
  <definedNames>
    <definedName name="_xlnm._FilterDatabase" localSheetId="0" hidden="1">'Asset Reg'!$B$6:$M$15</definedName>
    <definedName name="_xlnm.Print_Area" localSheetId="0">'Asset Reg'!$B$33:$M$126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F51" i="4"/>
  <c r="F31" i="4"/>
  <c r="B4" i="3"/>
  <c r="C4" i="3"/>
  <c r="G119" i="2"/>
  <c r="J126" i="2"/>
  <c r="F15" i="2"/>
  <c r="L119" i="2"/>
  <c r="I75" i="2" l="1"/>
  <c r="I74" i="2"/>
  <c r="I72" i="2"/>
  <c r="F12" i="4" l="1"/>
  <c r="G78" i="2" l="1"/>
  <c r="I76" i="2"/>
  <c r="I64" i="2" l="1"/>
  <c r="G29" i="2"/>
  <c r="H29" i="2"/>
  <c r="F29" i="2"/>
  <c r="L15" i="2"/>
  <c r="J29" i="2" l="1"/>
  <c r="I125" i="2"/>
  <c r="I71" i="2"/>
  <c r="H15" i="2"/>
  <c r="G15" i="2"/>
  <c r="F34" i="2"/>
  <c r="F78" i="2" s="1"/>
  <c r="H78" i="2"/>
  <c r="H119" i="2"/>
  <c r="I10" i="2"/>
  <c r="I21" i="2"/>
  <c r="I22" i="2"/>
  <c r="I23" i="2"/>
  <c r="I24" i="2"/>
  <c r="I25" i="2"/>
  <c r="I26" i="2"/>
  <c r="I27" i="2"/>
  <c r="I28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7" i="2"/>
  <c r="I61" i="2"/>
  <c r="I62" i="2"/>
  <c r="I63" i="2"/>
  <c r="I65" i="2"/>
  <c r="I66" i="2"/>
  <c r="I67" i="2"/>
  <c r="I68" i="2"/>
  <c r="I69" i="2"/>
  <c r="I70" i="2"/>
  <c r="I73" i="2"/>
  <c r="I83" i="2"/>
  <c r="I84" i="2"/>
  <c r="I85" i="2"/>
  <c r="I93" i="2"/>
  <c r="C11" i="3"/>
  <c r="I97" i="2"/>
  <c r="I98" i="2"/>
  <c r="I99" i="2"/>
  <c r="I100" i="2"/>
  <c r="I101" i="2"/>
  <c r="C13" i="3" l="1"/>
  <c r="C12" i="3"/>
  <c r="J15" i="2"/>
  <c r="C7" i="3"/>
  <c r="I119" i="2"/>
  <c r="J78" i="2"/>
  <c r="I29" i="2"/>
  <c r="H128" i="2"/>
  <c r="G128" i="2"/>
  <c r="I15" i="2"/>
  <c r="B5" i="3" s="1"/>
  <c r="I34" i="2"/>
  <c r="I78" i="2" s="1"/>
  <c r="C9" i="3"/>
  <c r="C8" i="3"/>
  <c r="B6" i="3" l="1"/>
  <c r="C6" i="3"/>
  <c r="B3" i="3"/>
  <c r="C3" i="3"/>
  <c r="C5" i="3"/>
  <c r="I128" i="2"/>
  <c r="F119" i="2"/>
  <c r="B14" i="3" l="1"/>
  <c r="J119" i="2"/>
  <c r="F128" i="2"/>
  <c r="J128" i="2" s="1"/>
  <c r="C14" i="3"/>
</calcChain>
</file>

<file path=xl/sharedStrings.xml><?xml version="1.0" encoding="utf-8"?>
<sst xmlns="http://schemas.openxmlformats.org/spreadsheetml/2006/main" count="471" uniqueCount="250">
  <si>
    <t>OFFICE EQUIPMENT</t>
  </si>
  <si>
    <t>Office Equipment</t>
  </si>
  <si>
    <t>War Memorial</t>
  </si>
  <si>
    <t>Date Acquired</t>
  </si>
  <si>
    <t>Description</t>
  </si>
  <si>
    <t>Location</t>
  </si>
  <si>
    <t>Notes</t>
  </si>
  <si>
    <t>Office</t>
  </si>
  <si>
    <t>Filing Cabinet</t>
  </si>
  <si>
    <t>TOTAL OFFICE EQUIPMENT</t>
  </si>
  <si>
    <t>LAND</t>
  </si>
  <si>
    <t>Various dates</t>
  </si>
  <si>
    <t>Playing field 4.5 acres</t>
  </si>
  <si>
    <t>Woodland Spinney 0.42 acre</t>
  </si>
  <si>
    <t>plots 24/39</t>
  </si>
  <si>
    <t>Mrs M E Ashfield &amp; Mr G.W.Wrighton</t>
  </si>
  <si>
    <t>Marlborough Rd</t>
  </si>
  <si>
    <t>Weeley Parish Council</t>
  </si>
  <si>
    <t>Reed Pond &amp; Green  0.46 acre</t>
  </si>
  <si>
    <t>Thorpe Rd/Crow Lane</t>
  </si>
  <si>
    <t xml:space="preserve">Basketball court </t>
  </si>
  <si>
    <t>Playing field</t>
  </si>
  <si>
    <t>Weeley Heath</t>
  </si>
  <si>
    <t>TOTAL LAND</t>
  </si>
  <si>
    <t>Street Furniture</t>
  </si>
  <si>
    <t>Various</t>
  </si>
  <si>
    <t>Eastern Electricity</t>
  </si>
  <si>
    <t>55 lamp brackets</t>
  </si>
  <si>
    <t>Brick &amp; Timber Bus shelter</t>
  </si>
  <si>
    <t>The Street</t>
  </si>
  <si>
    <t>Concrete Bus Shelter</t>
  </si>
  <si>
    <t>Clacton Rd,Weeley Hth</t>
  </si>
  <si>
    <t>Timber Bus Shelter</t>
  </si>
  <si>
    <t>Notice Board</t>
  </si>
  <si>
    <t>Mr J Taylor</t>
  </si>
  <si>
    <t>2 x Dog Waste Bins</t>
  </si>
  <si>
    <t>Playing Field</t>
  </si>
  <si>
    <t>Earth Anchors</t>
  </si>
  <si>
    <t>Playpark Notice</t>
  </si>
  <si>
    <t>Alpha Signs</t>
  </si>
  <si>
    <t>Village Sign</t>
  </si>
  <si>
    <t>Spencer Way</t>
  </si>
  <si>
    <t>Essex Playing Fields (Donated)</t>
  </si>
  <si>
    <t>6 Replacement lamp posts &amp; supply</t>
  </si>
  <si>
    <t xml:space="preserve">Various </t>
  </si>
  <si>
    <t>2 New Columns &amp; 4 Pole Brackets</t>
  </si>
  <si>
    <t>Eastern Electricity &amp; Eastern Contracting</t>
  </si>
  <si>
    <t>2 Litter Bins</t>
  </si>
  <si>
    <t>Tendring DC</t>
  </si>
  <si>
    <t>Silver Plated Rose Bowl</t>
  </si>
  <si>
    <t>Colchester Co-op</t>
  </si>
  <si>
    <t>1 Pole Bracket Unit</t>
  </si>
  <si>
    <t>Thorpe Rd</t>
  </si>
  <si>
    <t>Eastern Contracting</t>
  </si>
  <si>
    <t>Donated by G. Greenleaf</t>
  </si>
  <si>
    <t>TOTAL STREET FURNITURE</t>
  </si>
  <si>
    <t>Gates &amp; Fencing</t>
  </si>
  <si>
    <t>Commemorative Stone Plinth</t>
  </si>
  <si>
    <t>Reed Pond Green</t>
  </si>
  <si>
    <t>Total All Assets</t>
  </si>
  <si>
    <t>Disposal Amt</t>
  </si>
  <si>
    <t>Disposal Reason</t>
  </si>
  <si>
    <t>TOTAL MISCELLANEOUS</t>
  </si>
  <si>
    <t>CCTV- 2 cameras &amp; equipment</t>
  </si>
  <si>
    <t>Village Hall</t>
  </si>
  <si>
    <t>Homeview Surveillance</t>
  </si>
  <si>
    <t xml:space="preserve">LAMP COLUMN </t>
  </si>
  <si>
    <t xml:space="preserve"> PLAYING FIELD</t>
  </si>
  <si>
    <t>GCS ALARMS</t>
  </si>
  <si>
    <t>RBL building and land</t>
  </si>
  <si>
    <t>ADDITIONAL 7 CCTV CAMERAS &amp; RECORDER</t>
  </si>
  <si>
    <t>1 Samsung PTZ Controller SCC-1000)</t>
  </si>
  <si>
    <t xml:space="preserve">Filing cabinet </t>
  </si>
  <si>
    <t>Office Furniture online</t>
  </si>
  <si>
    <t>Concrete Bus Shelter &amp; Seat</t>
  </si>
  <si>
    <t>No dogs' sign</t>
  </si>
  <si>
    <t>No horse riding' signs</t>
  </si>
  <si>
    <t>Flower tub</t>
  </si>
  <si>
    <t>Reed Pond</t>
  </si>
  <si>
    <t xml:space="preserve">Flower tubs x 2 </t>
  </si>
  <si>
    <t>Colchester Road</t>
  </si>
  <si>
    <t xml:space="preserve">Cymax </t>
  </si>
  <si>
    <t>Laptop Asus X54C serial C7NOAS259068286</t>
  </si>
  <si>
    <t>Printer Epson XP-202 serial QF9K014078</t>
  </si>
  <si>
    <t>Jan 2013 building demolished</t>
  </si>
  <si>
    <t>Timber bus shelter</t>
  </si>
  <si>
    <t>Clacton Rd</t>
  </si>
  <si>
    <t>Littlethorpe, via ECC</t>
  </si>
  <si>
    <t>1 x GCS GTNV50 camera</t>
  </si>
  <si>
    <t>1 x GCS SR700/70 camera</t>
  </si>
  <si>
    <t xml:space="preserve">Height restrictor and catch post </t>
  </si>
  <si>
    <t>Barriers Direct</t>
  </si>
  <si>
    <t>RBL Memorial</t>
  </si>
  <si>
    <t>J Smith &amp; Sone</t>
  </si>
  <si>
    <t>Cordless phone BT1100</t>
  </si>
  <si>
    <t>Staples</t>
  </si>
  <si>
    <t>Land in front of Kempton Park bungalows</t>
  </si>
  <si>
    <t>Clacton Road</t>
  </si>
  <si>
    <t>Transferred from ECC as Community Asset Transfer title EX930528</t>
  </si>
  <si>
    <t>1 X cctv camera column</t>
  </si>
  <si>
    <t>1 XGCS DTV-VLD external static Dome camera,</t>
  </si>
  <si>
    <t>Streetmaster</t>
  </si>
  <si>
    <t xml:space="preserve">Clacton Rd    </t>
  </si>
  <si>
    <t>Defibrillator</t>
  </si>
  <si>
    <t>Primary Care Suppplies</t>
  </si>
  <si>
    <t>Village hall &amp; fire station</t>
  </si>
  <si>
    <t>Glasdon</t>
  </si>
  <si>
    <t>Bench</t>
  </si>
  <si>
    <t>Fire station</t>
  </si>
  <si>
    <t>installation cost borne by Weeley Residents Assoc</t>
  </si>
  <si>
    <t>3 cameras replaced Dec 2019 so value increased by £420</t>
  </si>
  <si>
    <t>Signs Made Easy</t>
  </si>
  <si>
    <t>including installation</t>
  </si>
  <si>
    <t>Interpretive sign</t>
  </si>
  <si>
    <t>Village hall/Bus stop the Street/play area/Loop Green</t>
  </si>
  <si>
    <t>Petanque rink sign</t>
  </si>
  <si>
    <t>Petanque rink</t>
  </si>
  <si>
    <t>Alpine</t>
  </si>
  <si>
    <t>Fencing for petanque rink</t>
  </si>
  <si>
    <t>replaced</t>
  </si>
  <si>
    <t xml:space="preserve">1 x additional CCTV camera </t>
  </si>
  <si>
    <t>Pole on playing field</t>
  </si>
  <si>
    <t>Replacement camera</t>
  </si>
  <si>
    <t>Shelving - 1x double/2x tall single/1xshort</t>
  </si>
  <si>
    <t>WVH</t>
  </si>
  <si>
    <t>Ikea</t>
  </si>
  <si>
    <t>Office furniture - table and chair</t>
  </si>
  <si>
    <t>Playing Field, petanque rink</t>
  </si>
  <si>
    <t>8 Litter bins</t>
  </si>
  <si>
    <t>2 x added May 2022</t>
  </si>
  <si>
    <t>Xmas Lights</t>
  </si>
  <si>
    <t>Loop Green</t>
  </si>
  <si>
    <t>New Tech</t>
  </si>
  <si>
    <t xml:space="preserve">inc. installation </t>
  </si>
  <si>
    <t>Homeworking</t>
  </si>
  <si>
    <t>Microsoft Surface Laptop</t>
  </si>
  <si>
    <t>Amazon</t>
  </si>
  <si>
    <t>Corido</t>
  </si>
  <si>
    <t>Access Path</t>
  </si>
  <si>
    <t>Alpine Landscapes</t>
  </si>
  <si>
    <t>GCS Alarms</t>
  </si>
  <si>
    <t>Disposals</t>
  </si>
  <si>
    <t>Land</t>
  </si>
  <si>
    <t>Property Damage Cover</t>
  </si>
  <si>
    <t>Play Equipment</t>
  </si>
  <si>
    <t>n/a</t>
  </si>
  <si>
    <t>1/4/22 renewal</t>
  </si>
  <si>
    <t>1/4/21 renewal</t>
  </si>
  <si>
    <t>Acquisitions</t>
  </si>
  <si>
    <t>1/4/23 renewal</t>
  </si>
  <si>
    <t>AGAR (cost or proxy value)</t>
  </si>
  <si>
    <t>30 lamp posts converted to LED lighting (invoices for 9,000 +3150+ 826+ 225+ 1891.30)</t>
  </si>
  <si>
    <t>Broxap</t>
  </si>
  <si>
    <t>31/04/2024</t>
  </si>
  <si>
    <t>Playground Equipment</t>
  </si>
  <si>
    <t>Playquip</t>
  </si>
  <si>
    <t>WEELEY PARISH COUNCIL ASSET REGISTER</t>
  </si>
  <si>
    <t>As At December 2025</t>
  </si>
  <si>
    <t>Unknown</t>
  </si>
  <si>
    <t>AGAR 31-03-25</t>
  </si>
  <si>
    <t>Various Dates from 1950</t>
  </si>
  <si>
    <t>Disposal Date</t>
  </si>
  <si>
    <t>Disposal Amount</t>
  </si>
  <si>
    <t>STREET FURNITURE</t>
  </si>
  <si>
    <t>Below £200</t>
  </si>
  <si>
    <t>Outside Village Hall</t>
  </si>
  <si>
    <t>Lots purchased by Essex CC and conveyed to Weeley PC</t>
  </si>
  <si>
    <t>Open Space claiming village pond under possessing title No EX560282</t>
  </si>
  <si>
    <t>Six plots of spinney land - plots 45,47,48,49,50,51</t>
  </si>
  <si>
    <t>Northeast of Clacton Rd, Weeley Heath</t>
  </si>
  <si>
    <t>Acquisitioned land registered at HM Land Registry Peterborough. Title No EX578347</t>
  </si>
  <si>
    <t>Purchased from RBL - Title no. EX851488</t>
  </si>
  <si>
    <t>Cost</t>
  </si>
  <si>
    <t>4 x bins</t>
  </si>
  <si>
    <t>Replaced March 2021 installation cost borne by Weeley Residents Assoc including installation</t>
  </si>
  <si>
    <t>2 x bin</t>
  </si>
  <si>
    <t>Colchester Rd</t>
  </si>
  <si>
    <t>Bentley Road Weeley Heath</t>
  </si>
  <si>
    <t>MISCELLANEOUS</t>
  </si>
  <si>
    <t>PLAYGROUND</t>
  </si>
  <si>
    <t>TDP Limited</t>
  </si>
  <si>
    <t>Spinney Fencing</t>
  </si>
  <si>
    <t>Kevin Greenscapes</t>
  </si>
  <si>
    <t>Nominal Value</t>
  </si>
  <si>
    <t>Canon Inkjet Multi Function Printer PIXMA TR4750i Black GB</t>
  </si>
  <si>
    <t>Office - WVH</t>
  </si>
  <si>
    <t>WEELEY PARISH COUNCIL ASSETS BELOW THRESHOLD</t>
  </si>
  <si>
    <t>Ducks Crossing Large Sign</t>
  </si>
  <si>
    <t>SignsMadeEasy</t>
  </si>
  <si>
    <t>Reed Pond Deep Water Signs</t>
  </si>
  <si>
    <t>SafetySigns4Less</t>
  </si>
  <si>
    <t>I C Brindle</t>
  </si>
  <si>
    <t>Life Buoy</t>
  </si>
  <si>
    <t>4.6 Metre Flag Pole</t>
  </si>
  <si>
    <t>Reed Pomd</t>
  </si>
  <si>
    <t>Windsock Company Ltd</t>
  </si>
  <si>
    <t>Phone Box Library</t>
  </si>
  <si>
    <t>Hilltop Crescent</t>
  </si>
  <si>
    <t>Unlonw</t>
  </si>
  <si>
    <t>Clacton Rd (Fire Station)</t>
  </si>
  <si>
    <t>The Street (corner Hilltop Crescent)</t>
  </si>
  <si>
    <t>Playing Field (behind MUGA)</t>
  </si>
  <si>
    <t>Grosvenor Red Seat - Metal (Provided for the Children of Weeley by Essex Playing Fields)</t>
  </si>
  <si>
    <t>Memorial Seat (Jack (Tony) Greenleaf) - Wooden</t>
  </si>
  <si>
    <t>Memorial bench (Peter Dumsday) - Wooden</t>
  </si>
  <si>
    <t>Benches x 2 (Anita Bailey and Stanley George Winn) - Wooden</t>
  </si>
  <si>
    <t>Jubilee Memorial Bench - Wooden</t>
  </si>
  <si>
    <t>Memorial Bench (Mike Brown) - Recycled Plastic)</t>
  </si>
  <si>
    <t>Playing Field (outside Petanque)</t>
  </si>
  <si>
    <t>Benches x 2 - Wooden</t>
  </si>
  <si>
    <t>Playing Field (Outisde Under 8's</t>
  </si>
  <si>
    <t>7 Public seats: (1 on Weeley bypass - wooden / Reed Pond (Fred and Queenie Blowers) - wood / Reed Pond (William McFarlane) - wood / Inside Under 8s Play Area x 2 - Metal / Behind Basketball Court - metal / Behind Xmas Tree on Loop Green - wooden)</t>
  </si>
  <si>
    <t>Added a value in 2025/26</t>
  </si>
  <si>
    <t>Bins (Various Locations)</t>
  </si>
  <si>
    <t>CCTV Replaced 2025</t>
  </si>
  <si>
    <t>TOTAL PLAYGROUND</t>
  </si>
  <si>
    <t>Below £200 and held by WiB</t>
  </si>
  <si>
    <t>Village Hall and Playground</t>
  </si>
  <si>
    <t>TTSS - Tendring Telecoms</t>
  </si>
  <si>
    <t>inc. installation and VAT</t>
  </si>
  <si>
    <t>AGAR (Cost or Proxy Value)</t>
  </si>
  <si>
    <t>AGAR 31-03-26</t>
  </si>
  <si>
    <t>AGAR 31-3-25</t>
  </si>
  <si>
    <t>Totals</t>
  </si>
  <si>
    <t xml:space="preserve">5m Black Extension Lead, Connectable </t>
  </si>
  <si>
    <t>Xmas Tree</t>
  </si>
  <si>
    <t>ConnectPro Outdoor LED String Lights,
Connectable, Black Rubber Cable
Colour Warm White|#fdf1b9
Size 5m</t>
  </si>
  <si>
    <t>ConnectPro 2.3m Starter Cable with
Timer Function</t>
  </si>
  <si>
    <t>FMP15 FEEDER PILLAR</t>
  </si>
  <si>
    <t>CABLE 6943XLH 1.5MM SWA
BLACK(BW20S C05)
ACEL AC2607 CBL/GLD 2PK CW
OUTDOORS 20S
ACEL AC11809 CONNECTION UNIT SWD
13A
ACEL AC11501 PLUG 2P+E 6H 16A 230V
BLU
ACEL AC11541 SOCKET 90D 2P+E 6H 16A
230V</t>
  </si>
  <si>
    <t>TTSS</t>
  </si>
  <si>
    <t>ConnectPro Outdoor LED String Lights,
Connectable, Black Rubber Cable Colour
Warm White Size 10m x2</t>
  </si>
  <si>
    <t>Connectable String Lights on Black Rubber Cable 5m warm white x2</t>
  </si>
  <si>
    <t xml:space="preserve">Hikvision 8MP Panoramic 4k Colorvu
Fixed Bullet Network Camera x 7 </t>
  </si>
  <si>
    <t>Hikvision 8MP Panoramic ColorVu Fixed
Turret Network Camera</t>
  </si>
  <si>
    <t>Hikvision 4MP Smart Hybrid Light w/ ColorVu Fixed IP Turret</t>
  </si>
  <si>
    <t xml:space="preserve">Hikvision 16 Channel PoE 1U K Series
AcuSense 4K NVR </t>
  </si>
  <si>
    <t>Seagate Skyhawk Surveillance HDD 6TB x2</t>
  </si>
  <si>
    <t>4 Port Fast Ethernet Smart POE Switch x3</t>
  </si>
  <si>
    <t>IPMITTER 5.8GHZ 48V 900MB WHITE -
PAIR x2</t>
  </si>
  <si>
    <t>305m Box External/Duct Cat5e - 5
External grade Cable Black</t>
  </si>
  <si>
    <t>Hikvision Vertical pole mount x4</t>
  </si>
  <si>
    <t>HIKVISION 4 MP COLORVU NETWORK
PTZ CAMERA, STROBE LIGHT</t>
  </si>
  <si>
    <t>Station Approach</t>
  </si>
  <si>
    <t>CSL 4g Twin Sim any network Router
One-Off-Fee</t>
  </si>
  <si>
    <t xml:space="preserve">HDD Caddy </t>
  </si>
  <si>
    <t xml:space="preserve">Steel lockable enclosure </t>
  </si>
  <si>
    <t>Seagate Skyhawk Surveillance HDD 2TB</t>
  </si>
  <si>
    <t>Connectable String Lights on Black
Rubber Cable 10m warm white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</si>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</sst>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#,##0_ ;\-#,##0\ "/>
    <numFmt numFmtId="166" formatCode="&quot;£&quot;#,##0.00"/>
    <numFmt numFmtId="167" formatCode="dd/mm/yy;@"/>
    <numFmt numFmtId="168" formatCode="dd/mm/yyyy;@"/>
  </numFmts>
  <fonts count="12" x14ac:knownFonts="1"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1" fillId="0" borderId="0" xfId="0" applyNumberFormat="1" applyFont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165" fontId="0" fillId="2" borderId="0" xfId="0" applyNumberFormat="1" applyFill="1"/>
    <xf numFmtId="165" fontId="0" fillId="2" borderId="0" xfId="0" applyNumberFormat="1" applyFill="1" applyAlignment="1">
      <alignment horizontal="right"/>
    </xf>
    <xf numFmtId="165" fontId="6" fillId="2" borderId="1" xfId="0" applyNumberFormat="1" applyFont="1" applyFill="1" applyBorder="1"/>
    <xf numFmtId="165" fontId="6" fillId="2" borderId="0" xfId="0" applyNumberFormat="1" applyFont="1" applyFill="1"/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4" fontId="1" fillId="0" borderId="0" xfId="1" applyFont="1" applyAlignment="1">
      <alignment horizontal="left" vertical="top" wrapText="1"/>
    </xf>
    <xf numFmtId="14" fontId="1" fillId="0" borderId="0" xfId="0" applyNumberFormat="1" applyFont="1" applyAlignment="1">
      <alignment wrapText="1"/>
    </xf>
    <xf numFmtId="44" fontId="1" fillId="0" borderId="0" xfId="1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164" fontId="1" fillId="0" borderId="0" xfId="1" applyNumberFormat="1" applyFont="1"/>
    <xf numFmtId="164" fontId="8" fillId="0" borderId="0" xfId="1" applyNumberFormat="1" applyFont="1"/>
    <xf numFmtId="0" fontId="7" fillId="0" borderId="2" xfId="0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6" fontId="1" fillId="0" borderId="2" xfId="1" applyNumberFormat="1" applyFont="1" applyBorder="1" applyAlignment="1">
      <alignment horizontal="left" vertical="top" wrapText="1"/>
    </xf>
    <xf numFmtId="44" fontId="1" fillId="0" borderId="2" xfId="1" applyFont="1" applyBorder="1" applyAlignment="1">
      <alignment horizontal="left" vertical="top" wrapText="1"/>
    </xf>
    <xf numFmtId="166" fontId="7" fillId="0" borderId="2" xfId="1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166" fontId="1" fillId="0" borderId="2" xfId="0" applyNumberFormat="1" applyFont="1" applyBorder="1" applyAlignment="1">
      <alignment horizontal="left" vertical="top" wrapText="1"/>
    </xf>
    <xf numFmtId="167" fontId="1" fillId="0" borderId="2" xfId="0" applyNumberFormat="1" applyFont="1" applyBorder="1" applyAlignment="1">
      <alignment horizontal="left" vertical="top" wrapText="1"/>
    </xf>
    <xf numFmtId="0" fontId="1" fillId="0" borderId="2" xfId="1" applyNumberFormat="1" applyFont="1" applyBorder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" fontId="1" fillId="0" borderId="2" xfId="0" applyNumberFormat="1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164" fontId="10" fillId="0" borderId="0" xfId="1" applyNumberFormat="1" applyFont="1"/>
    <xf numFmtId="14" fontId="7" fillId="0" borderId="2" xfId="0" applyNumberFormat="1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4" fontId="7" fillId="0" borderId="2" xfId="1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44" fontId="1" fillId="0" borderId="2" xfId="1" applyFont="1" applyBorder="1" applyAlignment="1">
      <alignment wrapText="1"/>
    </xf>
    <xf numFmtId="14" fontId="9" fillId="0" borderId="0" xfId="0" quotePrefix="1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4" fontId="8" fillId="0" borderId="0" xfId="0" applyNumberFormat="1" applyFont="1" applyAlignment="1">
      <alignment horizontal="left" vertical="top" wrapText="1"/>
    </xf>
    <xf numFmtId="14" fontId="7" fillId="0" borderId="0" xfId="0" quotePrefix="1" applyNumberFormat="1" applyFont="1" applyAlignment="1">
      <alignment horizontal="left" vertical="top" wrapText="1"/>
    </xf>
    <xf numFmtId="0" fontId="7" fillId="0" borderId="0" xfId="1" applyNumberFormat="1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66" fontId="6" fillId="0" borderId="0" xfId="0" applyNumberFormat="1" applyFont="1" applyAlignment="1">
      <alignment horizontal="center" vertical="top"/>
    </xf>
    <xf numFmtId="166" fontId="0" fillId="0" borderId="0" xfId="0" applyNumberFormat="1" applyAlignment="1">
      <alignment horizontal="left" vertical="top"/>
    </xf>
    <xf numFmtId="166" fontId="0" fillId="0" borderId="2" xfId="0" applyNumberFormat="1" applyBorder="1" applyAlignment="1">
      <alignment horizontal="left" vertical="top"/>
    </xf>
    <xf numFmtId="168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6" fontId="0" fillId="0" borderId="2" xfId="1" applyNumberFormat="1" applyFont="1" applyBorder="1" applyAlignment="1">
      <alignment horizontal="left" vertical="top" wrapText="1"/>
    </xf>
    <xf numFmtId="0" fontId="0" fillId="0" borderId="2" xfId="0" quotePrefix="1" applyBorder="1" applyAlignment="1">
      <alignment horizontal="left" vertical="top" wrapText="1"/>
    </xf>
    <xf numFmtId="14" fontId="7" fillId="0" borderId="2" xfId="0" applyNumberFormat="1" applyFont="1" applyBorder="1" applyAlignment="1">
      <alignment wrapText="1"/>
    </xf>
    <xf numFmtId="166" fontId="7" fillId="0" borderId="2" xfId="1" applyNumberFormat="1" applyFont="1" applyBorder="1" applyAlignment="1">
      <alignment wrapText="1"/>
    </xf>
    <xf numFmtId="166" fontId="7" fillId="0" borderId="2" xfId="1" applyNumberFormat="1" applyFont="1" applyBorder="1" applyAlignment="1">
      <alignment horizontal="left" wrapText="1"/>
    </xf>
    <xf numFmtId="166" fontId="1" fillId="0" borderId="0" xfId="1" applyNumberFormat="1" applyFont="1" applyAlignment="1">
      <alignment wrapText="1"/>
    </xf>
    <xf numFmtId="166" fontId="7" fillId="0" borderId="0" xfId="1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14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vertical="top"/>
    </xf>
    <xf numFmtId="166" fontId="0" fillId="2" borderId="0" xfId="0" applyNumberFormat="1" applyFill="1"/>
    <xf numFmtId="0" fontId="6" fillId="2" borderId="0" xfId="0" applyFont="1" applyFill="1"/>
    <xf numFmtId="166" fontId="6" fillId="2" borderId="0" xfId="0" applyNumberFormat="1" applyFont="1" applyFill="1"/>
    <xf numFmtId="0" fontId="6" fillId="0" borderId="0" xfId="0" applyFont="1"/>
    <xf numFmtId="164" fontId="11" fillId="0" borderId="0" xfId="1" applyNumberFormat="1" applyFont="1"/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left" vertical="top"/>
    </xf>
    <xf numFmtId="166" fontId="7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1"/>
  <sheetViews>
    <sheetView tabSelected="1" topLeftCell="A100" workbookViewId="0">
      <selection activeCell="I15" sqref="I15"/>
    </sheetView>
  </sheetViews>
  <sheetFormatPr defaultColWidth="8.8984375" defaultRowHeight="12.5" x14ac:dyDescent="0.25"/>
  <cols>
    <col min="1" max="1" width="21" style="19" customWidth="1"/>
    <col min="2" max="2" width="17.5" style="6" bestFit="1" customWidth="1"/>
    <col min="3" max="3" width="42" style="6" bestFit="1" customWidth="1"/>
    <col min="4" max="4" width="22.59765625" style="6" customWidth="1"/>
    <col min="5" max="5" width="20.69921875" style="23" customWidth="1"/>
    <col min="6" max="6" width="15.8984375" style="23" customWidth="1"/>
    <col min="7" max="7" width="15.69921875" style="23" customWidth="1"/>
    <col min="8" max="8" width="13.19921875" style="23" bestFit="1" customWidth="1"/>
    <col min="9" max="9" width="15.59765625" style="23" bestFit="1" customWidth="1"/>
    <col min="10" max="10" width="15.59765625" style="6" customWidth="1"/>
    <col min="11" max="11" width="14.59765625" style="22" bestFit="1" customWidth="1"/>
    <col min="12" max="12" width="19.69921875" style="6" customWidth="1"/>
    <col min="13" max="13" width="20" style="6" customWidth="1"/>
    <col min="14" max="14" width="11.59765625" style="6" customWidth="1"/>
    <col min="15" max="15" width="18.19921875" style="6" customWidth="1"/>
    <col min="16" max="16" width="15" style="6" customWidth="1"/>
    <col min="17" max="17" width="20.59765625" style="6" customWidth="1"/>
    <col min="18" max="16384" width="8.8984375" style="6"/>
  </cols>
  <sheetData>
    <row r="1" spans="1:14" s="5" customFormat="1" ht="15.5" x14ac:dyDescent="0.35">
      <c r="A1" s="83" t="s">
        <v>156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s="5" customFormat="1" ht="15.5" x14ac:dyDescent="0.35">
      <c r="A2" s="85" t="s">
        <v>157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4"/>
    </row>
    <row r="3" spans="1:14" x14ac:dyDescent="0.25">
      <c r="M3" s="24"/>
    </row>
    <row r="4" spans="1:14" ht="13" x14ac:dyDescent="0.25">
      <c r="A4" s="16" t="s">
        <v>0</v>
      </c>
    </row>
    <row r="5" spans="1:14" ht="13" x14ac:dyDescent="0.25">
      <c r="A5" s="16"/>
    </row>
    <row r="6" spans="1:14" ht="13.5" customHeight="1" x14ac:dyDescent="0.25">
      <c r="A6" s="20"/>
      <c r="B6" s="28" t="s">
        <v>3</v>
      </c>
      <c r="C6" s="28" t="s">
        <v>4</v>
      </c>
      <c r="D6" s="28" t="s">
        <v>5</v>
      </c>
      <c r="E6" s="28" t="s">
        <v>6</v>
      </c>
      <c r="F6" s="38" t="s">
        <v>159</v>
      </c>
      <c r="G6" s="38" t="s">
        <v>148</v>
      </c>
      <c r="H6" s="38" t="s">
        <v>141</v>
      </c>
      <c r="I6" s="38" t="s">
        <v>221</v>
      </c>
      <c r="J6" s="38" t="s">
        <v>6</v>
      </c>
      <c r="K6" s="45" t="s">
        <v>161</v>
      </c>
      <c r="L6" s="28" t="s">
        <v>162</v>
      </c>
      <c r="M6" s="28" t="s">
        <v>61</v>
      </c>
      <c r="N6" s="25"/>
    </row>
    <row r="7" spans="1:14" x14ac:dyDescent="0.25">
      <c r="A7" s="20"/>
      <c r="B7" s="42" t="s">
        <v>158</v>
      </c>
      <c r="C7" s="30" t="s">
        <v>8</v>
      </c>
      <c r="D7" s="30" t="s">
        <v>64</v>
      </c>
      <c r="E7" s="30"/>
      <c r="F7" s="31">
        <v>169.14</v>
      </c>
      <c r="G7" s="31"/>
      <c r="H7" s="31">
        <v>169.14</v>
      </c>
      <c r="I7" s="31">
        <v>0</v>
      </c>
      <c r="J7" s="37"/>
      <c r="K7" s="29">
        <v>45994</v>
      </c>
      <c r="L7" s="35">
        <v>169.14</v>
      </c>
      <c r="M7" s="30" t="s">
        <v>164</v>
      </c>
    </row>
    <row r="8" spans="1:14" x14ac:dyDescent="0.25">
      <c r="A8" s="20"/>
      <c r="B8" s="42">
        <v>41332</v>
      </c>
      <c r="C8" s="30" t="s">
        <v>72</v>
      </c>
      <c r="D8" s="30" t="s">
        <v>7</v>
      </c>
      <c r="E8" s="30" t="s">
        <v>73</v>
      </c>
      <c r="F8" s="31">
        <v>113</v>
      </c>
      <c r="G8" s="31"/>
      <c r="H8" s="31">
        <v>113</v>
      </c>
      <c r="I8" s="31">
        <v>0</v>
      </c>
      <c r="J8" s="32"/>
      <c r="K8" s="29">
        <v>45994</v>
      </c>
      <c r="L8" s="35">
        <v>113</v>
      </c>
      <c r="M8" s="30" t="s">
        <v>164</v>
      </c>
    </row>
    <row r="9" spans="1:14" x14ac:dyDescent="0.25">
      <c r="A9" s="20"/>
      <c r="B9" s="42">
        <v>42635</v>
      </c>
      <c r="C9" s="30" t="s">
        <v>94</v>
      </c>
      <c r="D9" s="30" t="s">
        <v>7</v>
      </c>
      <c r="E9" s="30" t="s">
        <v>95</v>
      </c>
      <c r="F9" s="31">
        <v>20</v>
      </c>
      <c r="G9" s="31"/>
      <c r="H9" s="31">
        <v>20</v>
      </c>
      <c r="I9" s="31">
        <v>0</v>
      </c>
      <c r="J9" s="32"/>
      <c r="K9" s="29">
        <v>45994</v>
      </c>
      <c r="L9" s="35">
        <v>20</v>
      </c>
      <c r="M9" s="30" t="s">
        <v>164</v>
      </c>
    </row>
    <row r="10" spans="1:14" x14ac:dyDescent="0.25">
      <c r="A10" s="20"/>
      <c r="B10" s="42">
        <v>41376</v>
      </c>
      <c r="C10" s="34" t="s">
        <v>82</v>
      </c>
      <c r="D10" s="30" t="s">
        <v>7</v>
      </c>
      <c r="E10" s="30" t="s">
        <v>81</v>
      </c>
      <c r="F10" s="31">
        <v>369</v>
      </c>
      <c r="G10" s="31"/>
      <c r="H10" s="31"/>
      <c r="I10" s="31">
        <f t="shared" ref="I10" si="0">SUM(F10:H10)</f>
        <v>369</v>
      </c>
      <c r="J10" s="32"/>
      <c r="K10" s="29"/>
      <c r="L10" s="35"/>
      <c r="M10" s="30"/>
    </row>
    <row r="11" spans="1:14" x14ac:dyDescent="0.25">
      <c r="A11" s="20"/>
      <c r="B11" s="42">
        <v>41376</v>
      </c>
      <c r="C11" s="30" t="s">
        <v>83</v>
      </c>
      <c r="D11" s="30" t="s">
        <v>7</v>
      </c>
      <c r="E11" s="30" t="s">
        <v>81</v>
      </c>
      <c r="F11" s="31">
        <v>44.95</v>
      </c>
      <c r="G11" s="31"/>
      <c r="H11" s="31">
        <v>44.95</v>
      </c>
      <c r="I11" s="31">
        <v>0</v>
      </c>
      <c r="J11" s="32"/>
      <c r="K11" s="29">
        <v>45994</v>
      </c>
      <c r="L11" s="35">
        <v>44.95</v>
      </c>
      <c r="M11" s="30" t="s">
        <v>164</v>
      </c>
    </row>
    <row r="12" spans="1:14" x14ac:dyDescent="0.25">
      <c r="A12" s="20"/>
      <c r="B12" s="42">
        <v>44270</v>
      </c>
      <c r="C12" s="30" t="s">
        <v>123</v>
      </c>
      <c r="D12" s="30" t="s">
        <v>124</v>
      </c>
      <c r="E12" s="30" t="s">
        <v>125</v>
      </c>
      <c r="F12" s="31">
        <v>89</v>
      </c>
      <c r="G12" s="31"/>
      <c r="H12" s="31">
        <v>89</v>
      </c>
      <c r="I12" s="31">
        <v>0</v>
      </c>
      <c r="J12" s="32"/>
      <c r="K12" s="29">
        <v>45994</v>
      </c>
      <c r="L12" s="35">
        <v>89</v>
      </c>
      <c r="M12" s="30" t="s">
        <v>164</v>
      </c>
    </row>
    <row r="13" spans="1:14" x14ac:dyDescent="0.25">
      <c r="A13" s="20"/>
      <c r="B13" s="42">
        <v>44270</v>
      </c>
      <c r="C13" s="30" t="s">
        <v>126</v>
      </c>
      <c r="D13" s="30" t="s">
        <v>124</v>
      </c>
      <c r="E13" s="30" t="s">
        <v>125</v>
      </c>
      <c r="F13" s="31">
        <v>197</v>
      </c>
      <c r="G13" s="31"/>
      <c r="H13" s="31">
        <v>197</v>
      </c>
      <c r="I13" s="31">
        <v>0</v>
      </c>
      <c r="J13" s="32"/>
      <c r="K13" s="29">
        <v>45994</v>
      </c>
      <c r="L13" s="35">
        <v>197</v>
      </c>
      <c r="M13" s="30" t="s">
        <v>164</v>
      </c>
    </row>
    <row r="14" spans="1:14" x14ac:dyDescent="0.25">
      <c r="A14" s="20"/>
      <c r="B14" s="42">
        <v>44403</v>
      </c>
      <c r="C14" s="30" t="s">
        <v>135</v>
      </c>
      <c r="D14" s="30" t="s">
        <v>134</v>
      </c>
      <c r="E14" s="30" t="s">
        <v>136</v>
      </c>
      <c r="F14" s="31">
        <v>1224.17</v>
      </c>
      <c r="G14" s="31"/>
      <c r="H14" s="31"/>
      <c r="I14" s="31">
        <v>1224.17</v>
      </c>
      <c r="J14" s="32"/>
      <c r="K14" s="29"/>
      <c r="L14" s="35"/>
      <c r="M14" s="30"/>
    </row>
    <row r="15" spans="1:14" ht="13" x14ac:dyDescent="0.25">
      <c r="A15" s="20"/>
      <c r="B15" s="42"/>
      <c r="C15" s="28" t="s">
        <v>9</v>
      </c>
      <c r="D15" s="28"/>
      <c r="E15" s="28"/>
      <c r="F15" s="33">
        <f>SUM(F7:F14)</f>
        <v>2226.2600000000002</v>
      </c>
      <c r="G15" s="33">
        <f>SUM(G7:G14)</f>
        <v>0</v>
      </c>
      <c r="H15" s="33">
        <f>SUM(H7:H14)</f>
        <v>633.08999999999992</v>
      </c>
      <c r="I15" s="33">
        <f>SUM(I7:I14)</f>
        <v>1593.17</v>
      </c>
      <c r="J15" s="33">
        <f>SUM((F15+G15)-H15)</f>
        <v>1593.1700000000003</v>
      </c>
      <c r="K15" s="29"/>
      <c r="L15" s="35">
        <f>SUM(L7:L14)</f>
        <v>633.08999999999992</v>
      </c>
      <c r="M15" s="30"/>
    </row>
    <row r="16" spans="1:14" ht="13" x14ac:dyDescent="0.25">
      <c r="B16" s="17"/>
      <c r="C16" s="17"/>
      <c r="D16" s="17"/>
      <c r="E16" s="18"/>
      <c r="F16" s="18"/>
      <c r="G16" s="18"/>
      <c r="H16" s="21"/>
      <c r="I16" s="18"/>
      <c r="J16" s="20"/>
      <c r="K16" s="19"/>
      <c r="L16" s="20"/>
    </row>
    <row r="18" spans="1:13" ht="13" x14ac:dyDescent="0.25">
      <c r="A18" s="16" t="s">
        <v>10</v>
      </c>
    </row>
    <row r="19" spans="1:13" ht="13" x14ac:dyDescent="0.25">
      <c r="A19" s="16"/>
    </row>
    <row r="20" spans="1:13" ht="13.5" customHeight="1" x14ac:dyDescent="0.25">
      <c r="A20" s="20"/>
      <c r="B20" s="28" t="s">
        <v>3</v>
      </c>
      <c r="C20" s="28" t="s">
        <v>4</v>
      </c>
      <c r="D20" s="28" t="s">
        <v>5</v>
      </c>
      <c r="E20" s="28" t="s">
        <v>6</v>
      </c>
      <c r="F20" s="38" t="s">
        <v>159</v>
      </c>
      <c r="G20" s="38" t="s">
        <v>148</v>
      </c>
      <c r="H20" s="38" t="s">
        <v>141</v>
      </c>
      <c r="I20" s="38" t="s">
        <v>221</v>
      </c>
      <c r="J20" s="38" t="s">
        <v>6</v>
      </c>
      <c r="K20" s="45" t="s">
        <v>161</v>
      </c>
      <c r="L20" s="28" t="s">
        <v>162</v>
      </c>
      <c r="M20" s="28" t="s">
        <v>61</v>
      </c>
    </row>
    <row r="21" spans="1:13" ht="50" x14ac:dyDescent="0.25">
      <c r="A21" s="20"/>
      <c r="B21" s="42" t="s">
        <v>160</v>
      </c>
      <c r="C21" s="30" t="s">
        <v>12</v>
      </c>
      <c r="D21" s="30" t="s">
        <v>165</v>
      </c>
      <c r="E21" s="30" t="s">
        <v>166</v>
      </c>
      <c r="F21" s="31">
        <v>0</v>
      </c>
      <c r="G21" s="31"/>
      <c r="H21" s="31"/>
      <c r="I21" s="31">
        <f t="shared" ref="I21:I44" si="1">SUM(F21:H21)</f>
        <v>0</v>
      </c>
      <c r="J21" s="32"/>
      <c r="K21" s="29"/>
      <c r="L21" s="30"/>
      <c r="M21" s="30"/>
    </row>
    <row r="22" spans="1:13" ht="25" x14ac:dyDescent="0.25">
      <c r="A22" s="20"/>
      <c r="B22" s="42">
        <v>28751</v>
      </c>
      <c r="C22" s="30" t="s">
        <v>13</v>
      </c>
      <c r="D22" s="30" t="s">
        <v>14</v>
      </c>
      <c r="E22" s="30" t="s">
        <v>15</v>
      </c>
      <c r="F22" s="31">
        <v>0</v>
      </c>
      <c r="G22" s="31"/>
      <c r="H22" s="31"/>
      <c r="I22" s="31">
        <f t="shared" si="1"/>
        <v>0</v>
      </c>
      <c r="J22" s="32"/>
      <c r="K22" s="29"/>
      <c r="L22" s="30"/>
      <c r="M22" s="30"/>
    </row>
    <row r="23" spans="1:13" x14ac:dyDescent="0.25">
      <c r="A23" s="20"/>
      <c r="B23" s="42"/>
      <c r="C23" s="30"/>
      <c r="D23" s="30" t="s">
        <v>16</v>
      </c>
      <c r="E23" s="30" t="s">
        <v>17</v>
      </c>
      <c r="F23" s="31">
        <v>29600</v>
      </c>
      <c r="G23" s="31"/>
      <c r="H23" s="31"/>
      <c r="I23" s="31">
        <f t="shared" si="1"/>
        <v>29600</v>
      </c>
      <c r="J23" s="32"/>
      <c r="K23" s="29"/>
      <c r="L23" s="30"/>
      <c r="M23" s="30"/>
    </row>
    <row r="24" spans="1:13" ht="50" x14ac:dyDescent="0.25">
      <c r="A24" s="20"/>
      <c r="B24" s="42">
        <v>35383</v>
      </c>
      <c r="C24" s="30" t="s">
        <v>18</v>
      </c>
      <c r="D24" s="30" t="s">
        <v>19</v>
      </c>
      <c r="E24" s="30" t="s">
        <v>167</v>
      </c>
      <c r="F24" s="31">
        <v>3600</v>
      </c>
      <c r="G24" s="31"/>
      <c r="H24" s="31"/>
      <c r="I24" s="31">
        <f>SUM(F24:H24)</f>
        <v>3600</v>
      </c>
      <c r="J24" s="32"/>
      <c r="K24" s="29"/>
      <c r="L24" s="30"/>
      <c r="M24" s="30"/>
    </row>
    <row r="25" spans="1:13" x14ac:dyDescent="0.25">
      <c r="A25" s="20"/>
      <c r="B25" s="42">
        <v>35670</v>
      </c>
      <c r="C25" s="29" t="s">
        <v>20</v>
      </c>
      <c r="D25" s="30" t="s">
        <v>21</v>
      </c>
      <c r="E25" s="30"/>
      <c r="F25" s="31">
        <v>4172</v>
      </c>
      <c r="G25" s="31"/>
      <c r="H25" s="31"/>
      <c r="I25" s="31">
        <f t="shared" si="1"/>
        <v>4172</v>
      </c>
      <c r="J25" s="32"/>
      <c r="K25" s="29"/>
      <c r="L25" s="30"/>
      <c r="M25" s="30"/>
    </row>
    <row r="26" spans="1:13" ht="62.5" x14ac:dyDescent="0.25">
      <c r="A26" s="20"/>
      <c r="B26" s="42">
        <v>35874</v>
      </c>
      <c r="C26" s="30" t="s">
        <v>168</v>
      </c>
      <c r="D26" s="30" t="s">
        <v>169</v>
      </c>
      <c r="E26" s="30" t="s">
        <v>170</v>
      </c>
      <c r="F26" s="31">
        <v>3000</v>
      </c>
      <c r="G26" s="31"/>
      <c r="H26" s="31"/>
      <c r="I26" s="31">
        <f>SUM(F26:H26)</f>
        <v>3000</v>
      </c>
      <c r="J26" s="32"/>
      <c r="K26" s="29"/>
      <c r="L26" s="30"/>
      <c r="M26" s="30"/>
    </row>
    <row r="27" spans="1:13" ht="37.5" x14ac:dyDescent="0.25">
      <c r="A27" s="20"/>
      <c r="B27" s="42">
        <v>40697</v>
      </c>
      <c r="C27" s="30" t="s">
        <v>69</v>
      </c>
      <c r="D27" s="30" t="s">
        <v>21</v>
      </c>
      <c r="E27" s="30" t="s">
        <v>171</v>
      </c>
      <c r="F27" s="31">
        <v>35000</v>
      </c>
      <c r="G27" s="31"/>
      <c r="H27" s="31"/>
      <c r="I27" s="31">
        <f t="shared" si="1"/>
        <v>35000</v>
      </c>
      <c r="J27" s="30" t="s">
        <v>84</v>
      </c>
      <c r="L27" s="30"/>
      <c r="M27" s="30"/>
    </row>
    <row r="28" spans="1:13" ht="50" x14ac:dyDescent="0.25">
      <c r="A28" s="20"/>
      <c r="B28" s="42">
        <v>42461</v>
      </c>
      <c r="C28" s="30" t="s">
        <v>96</v>
      </c>
      <c r="D28" s="30" t="s">
        <v>97</v>
      </c>
      <c r="E28" s="30" t="s">
        <v>98</v>
      </c>
      <c r="F28" s="31">
        <v>1</v>
      </c>
      <c r="G28" s="31"/>
      <c r="H28" s="31"/>
      <c r="I28" s="31">
        <f t="shared" si="1"/>
        <v>1</v>
      </c>
      <c r="J28" s="37" t="s">
        <v>172</v>
      </c>
      <c r="K28" s="29"/>
      <c r="L28" s="30"/>
      <c r="M28" s="30"/>
    </row>
    <row r="29" spans="1:13" ht="13" x14ac:dyDescent="0.25">
      <c r="B29" s="30"/>
      <c r="C29" s="28" t="s">
        <v>23</v>
      </c>
      <c r="D29" s="28"/>
      <c r="E29" s="28"/>
      <c r="F29" s="33">
        <f>SUM(F21:F28)</f>
        <v>75373</v>
      </c>
      <c r="G29" s="33">
        <f t="shared" ref="G29:I29" si="2">SUM(G21:G28)</f>
        <v>0</v>
      </c>
      <c r="H29" s="33">
        <f t="shared" si="2"/>
        <v>0</v>
      </c>
      <c r="I29" s="33">
        <f t="shared" si="2"/>
        <v>75373</v>
      </c>
      <c r="J29" s="33">
        <f>SUM((F29+G29)-H29)</f>
        <v>75373</v>
      </c>
      <c r="K29" s="29"/>
      <c r="L29" s="30"/>
      <c r="M29" s="30"/>
    </row>
    <row r="31" spans="1:13" ht="13" x14ac:dyDescent="0.25">
      <c r="A31" s="16" t="s">
        <v>163</v>
      </c>
    </row>
    <row r="33" spans="1:14" ht="18.5" customHeight="1" x14ac:dyDescent="0.25">
      <c r="A33" s="20"/>
      <c r="B33" s="28" t="s">
        <v>3</v>
      </c>
      <c r="C33" s="28" t="s">
        <v>4</v>
      </c>
      <c r="D33" s="28" t="s">
        <v>5</v>
      </c>
      <c r="E33" s="28" t="s">
        <v>6</v>
      </c>
      <c r="F33" s="38" t="s">
        <v>159</v>
      </c>
      <c r="G33" s="38" t="s">
        <v>148</v>
      </c>
      <c r="H33" s="38" t="s">
        <v>141</v>
      </c>
      <c r="I33" s="38" t="s">
        <v>221</v>
      </c>
      <c r="J33" s="38" t="s">
        <v>6</v>
      </c>
      <c r="K33" s="45" t="s">
        <v>161</v>
      </c>
      <c r="L33" s="28" t="s">
        <v>162</v>
      </c>
      <c r="M33" s="28" t="s">
        <v>61</v>
      </c>
    </row>
    <row r="34" spans="1:14" ht="37.5" x14ac:dyDescent="0.25">
      <c r="A34" s="20"/>
      <c r="B34" s="42">
        <v>44896</v>
      </c>
      <c r="C34" s="30" t="s">
        <v>151</v>
      </c>
      <c r="D34" s="30" t="s">
        <v>25</v>
      </c>
      <c r="E34" s="30"/>
      <c r="F34" s="31">
        <f>SUM(9000+3150+826+225+1891.3)</f>
        <v>15092.3</v>
      </c>
      <c r="G34" s="31"/>
      <c r="H34" s="31"/>
      <c r="I34" s="31">
        <f>SUM(F34:H34)</f>
        <v>15092.3</v>
      </c>
      <c r="J34" s="32"/>
      <c r="K34" s="29"/>
      <c r="L34" s="35"/>
      <c r="M34" s="30"/>
      <c r="N34" s="26"/>
    </row>
    <row r="35" spans="1:14" x14ac:dyDescent="0.25">
      <c r="A35" s="20"/>
      <c r="B35" s="42" t="s">
        <v>11</v>
      </c>
      <c r="C35" s="30" t="s">
        <v>27</v>
      </c>
      <c r="D35" s="30" t="s">
        <v>25</v>
      </c>
      <c r="E35" s="30" t="s">
        <v>26</v>
      </c>
      <c r="F35" s="31">
        <v>12379</v>
      </c>
      <c r="G35" s="31"/>
      <c r="H35" s="31"/>
      <c r="I35" s="31">
        <f t="shared" si="1"/>
        <v>12379</v>
      </c>
      <c r="J35" s="32"/>
      <c r="K35" s="29"/>
      <c r="L35" s="35"/>
      <c r="M35" s="30"/>
      <c r="N35" s="26"/>
    </row>
    <row r="36" spans="1:14" x14ac:dyDescent="0.25">
      <c r="A36" s="20"/>
      <c r="B36" s="42">
        <v>35570</v>
      </c>
      <c r="C36" s="30" t="s">
        <v>43</v>
      </c>
      <c r="D36" s="30" t="s">
        <v>44</v>
      </c>
      <c r="E36" s="30" t="s">
        <v>26</v>
      </c>
      <c r="F36" s="31">
        <v>4160</v>
      </c>
      <c r="G36" s="31"/>
      <c r="H36" s="31"/>
      <c r="I36" s="31">
        <f t="shared" si="1"/>
        <v>4160</v>
      </c>
      <c r="J36" s="32"/>
      <c r="K36" s="29"/>
      <c r="L36" s="35"/>
      <c r="M36" s="30"/>
      <c r="N36" s="26"/>
    </row>
    <row r="37" spans="1:14" ht="25" x14ac:dyDescent="0.25">
      <c r="A37" s="20"/>
      <c r="B37" s="42">
        <v>35976</v>
      </c>
      <c r="C37" s="30" t="s">
        <v>45</v>
      </c>
      <c r="D37" s="30" t="s">
        <v>25</v>
      </c>
      <c r="E37" s="30" t="s">
        <v>46</v>
      </c>
      <c r="F37" s="31">
        <v>1162</v>
      </c>
      <c r="G37" s="31"/>
      <c r="H37" s="31"/>
      <c r="I37" s="31">
        <f t="shared" si="1"/>
        <v>1162</v>
      </c>
      <c r="J37" s="32"/>
      <c r="K37" s="29"/>
      <c r="L37" s="35"/>
      <c r="M37" s="30"/>
      <c r="N37" s="26"/>
    </row>
    <row r="38" spans="1:14" x14ac:dyDescent="0.25">
      <c r="A38" s="20"/>
      <c r="B38" s="42">
        <v>36642</v>
      </c>
      <c r="C38" s="30" t="s">
        <v>51</v>
      </c>
      <c r="D38" s="30" t="s">
        <v>52</v>
      </c>
      <c r="E38" s="30" t="s">
        <v>53</v>
      </c>
      <c r="F38" s="31">
        <v>260</v>
      </c>
      <c r="G38" s="31"/>
      <c r="H38" s="31"/>
      <c r="I38" s="31">
        <f t="shared" si="1"/>
        <v>260</v>
      </c>
      <c r="J38" s="32"/>
      <c r="K38" s="29"/>
      <c r="L38" s="35"/>
      <c r="M38" s="30"/>
      <c r="N38" s="26"/>
    </row>
    <row r="39" spans="1:14" ht="87.5" x14ac:dyDescent="0.25">
      <c r="A39" s="20"/>
      <c r="B39" s="42" t="s">
        <v>11</v>
      </c>
      <c r="C39" s="30" t="s">
        <v>211</v>
      </c>
      <c r="D39" s="30" t="s">
        <v>25</v>
      </c>
      <c r="E39" s="30"/>
      <c r="F39" s="31">
        <v>2779</v>
      </c>
      <c r="G39" s="31"/>
      <c r="H39" s="31"/>
      <c r="I39" s="31">
        <f t="shared" si="1"/>
        <v>2779</v>
      </c>
      <c r="J39" s="32"/>
      <c r="K39" s="29"/>
      <c r="L39" s="35"/>
      <c r="M39" s="30"/>
      <c r="N39" s="26"/>
    </row>
    <row r="40" spans="1:14" ht="25" x14ac:dyDescent="0.25">
      <c r="A40" s="20"/>
      <c r="B40" s="42">
        <v>35658</v>
      </c>
      <c r="C40" s="30" t="s">
        <v>202</v>
      </c>
      <c r="D40" s="30" t="s">
        <v>201</v>
      </c>
      <c r="E40" s="30" t="s">
        <v>42</v>
      </c>
      <c r="F40" s="31">
        <v>815</v>
      </c>
      <c r="G40" s="31"/>
      <c r="H40" s="31"/>
      <c r="I40" s="31">
        <f t="shared" si="1"/>
        <v>815</v>
      </c>
      <c r="J40" s="32"/>
      <c r="K40" s="29"/>
      <c r="L40" s="35"/>
      <c r="M40" s="30"/>
      <c r="N40" s="26"/>
    </row>
    <row r="41" spans="1:14" ht="25" x14ac:dyDescent="0.25">
      <c r="A41" s="20"/>
      <c r="B41" s="42">
        <v>36742</v>
      </c>
      <c r="C41" s="30" t="s">
        <v>203</v>
      </c>
      <c r="D41" s="30" t="s">
        <v>41</v>
      </c>
      <c r="E41" s="30" t="s">
        <v>54</v>
      </c>
      <c r="F41" s="31">
        <v>400</v>
      </c>
      <c r="G41" s="31"/>
      <c r="H41" s="31"/>
      <c r="I41" s="31">
        <f t="shared" si="1"/>
        <v>400</v>
      </c>
      <c r="J41" s="32"/>
      <c r="K41" s="29"/>
      <c r="L41" s="35"/>
      <c r="M41" s="30"/>
      <c r="N41" s="26"/>
    </row>
    <row r="42" spans="1:14" ht="25" x14ac:dyDescent="0.25">
      <c r="A42" s="20"/>
      <c r="B42" s="42" t="s">
        <v>11</v>
      </c>
      <c r="C42" s="30" t="s">
        <v>128</v>
      </c>
      <c r="D42" s="30" t="s">
        <v>25</v>
      </c>
      <c r="E42" s="30"/>
      <c r="F42" s="31">
        <v>1600</v>
      </c>
      <c r="G42" s="31"/>
      <c r="H42" s="31"/>
      <c r="I42" s="31">
        <f t="shared" si="1"/>
        <v>1600</v>
      </c>
      <c r="J42" s="30" t="s">
        <v>129</v>
      </c>
      <c r="L42" s="35"/>
      <c r="M42" s="30"/>
    </row>
    <row r="43" spans="1:14" x14ac:dyDescent="0.25">
      <c r="A43" s="20"/>
      <c r="B43" s="42">
        <v>36031</v>
      </c>
      <c r="C43" s="30" t="s">
        <v>47</v>
      </c>
      <c r="D43" s="30" t="s">
        <v>36</v>
      </c>
      <c r="E43" s="30" t="s">
        <v>48</v>
      </c>
      <c r="F43" s="31">
        <v>270</v>
      </c>
      <c r="G43" s="31"/>
      <c r="H43" s="31"/>
      <c r="I43" s="31">
        <f t="shared" si="1"/>
        <v>270</v>
      </c>
      <c r="J43" s="32"/>
      <c r="K43" s="29"/>
      <c r="L43" s="35"/>
      <c r="M43" s="30"/>
      <c r="N43" s="26"/>
    </row>
    <row r="44" spans="1:14" x14ac:dyDescent="0.25">
      <c r="A44" s="20"/>
      <c r="B44" s="42">
        <v>34988</v>
      </c>
      <c r="C44" s="30" t="s">
        <v>35</v>
      </c>
      <c r="D44" s="30" t="s">
        <v>36</v>
      </c>
      <c r="E44" s="30" t="s">
        <v>37</v>
      </c>
      <c r="F44" s="31">
        <v>301</v>
      </c>
      <c r="G44" s="31"/>
      <c r="H44" s="31"/>
      <c r="I44" s="31">
        <f t="shared" si="1"/>
        <v>301</v>
      </c>
      <c r="J44" s="32"/>
      <c r="K44" s="29"/>
      <c r="L44" s="35"/>
      <c r="M44" s="30"/>
      <c r="N44" s="26"/>
    </row>
    <row r="45" spans="1:14" ht="87.5" x14ac:dyDescent="0.25">
      <c r="A45" s="20"/>
      <c r="B45" s="42">
        <v>43451</v>
      </c>
      <c r="C45" s="30" t="s">
        <v>175</v>
      </c>
      <c r="D45" s="30" t="s">
        <v>105</v>
      </c>
      <c r="E45" s="30" t="s">
        <v>106</v>
      </c>
      <c r="F45" s="31">
        <v>270</v>
      </c>
      <c r="G45" s="31"/>
      <c r="H45" s="31"/>
      <c r="I45" s="31">
        <f>SUM(F45:H45)</f>
        <v>270</v>
      </c>
      <c r="J45" s="30" t="s">
        <v>174</v>
      </c>
      <c r="L45" s="35"/>
      <c r="M45" s="30"/>
      <c r="N45" s="26"/>
    </row>
    <row r="46" spans="1:14" ht="37.5" x14ac:dyDescent="0.25">
      <c r="A46" s="20"/>
      <c r="B46" s="42">
        <v>44256</v>
      </c>
      <c r="C46" s="30" t="s">
        <v>173</v>
      </c>
      <c r="D46" s="30" t="s">
        <v>114</v>
      </c>
      <c r="E46" s="30"/>
      <c r="F46" s="31">
        <v>1945</v>
      </c>
      <c r="G46" s="31"/>
      <c r="H46" s="31"/>
      <c r="I46" s="31">
        <f t="shared" ref="I46:I101" si="3">SUM(F46:H46)</f>
        <v>1945</v>
      </c>
      <c r="J46" s="32"/>
      <c r="K46" s="29"/>
      <c r="L46" s="35"/>
      <c r="M46" s="30"/>
      <c r="N46" s="26"/>
    </row>
    <row r="47" spans="1:14" x14ac:dyDescent="0.25">
      <c r="A47" s="20"/>
      <c r="B47" s="42" t="s">
        <v>158</v>
      </c>
      <c r="C47" s="30" t="s">
        <v>28</v>
      </c>
      <c r="D47" s="30" t="s">
        <v>29</v>
      </c>
      <c r="E47" s="30"/>
      <c r="F47" s="31">
        <v>1548</v>
      </c>
      <c r="G47" s="31"/>
      <c r="H47" s="31"/>
      <c r="I47" s="31">
        <f t="shared" si="3"/>
        <v>1548</v>
      </c>
      <c r="J47" s="32"/>
      <c r="K47" s="29"/>
      <c r="L47" s="35"/>
      <c r="M47" s="30"/>
      <c r="N47" s="26"/>
    </row>
    <row r="48" spans="1:14" x14ac:dyDescent="0.25">
      <c r="A48" s="20"/>
      <c r="B48" s="42" t="s">
        <v>158</v>
      </c>
      <c r="C48" s="30" t="s">
        <v>30</v>
      </c>
      <c r="D48" s="30" t="s">
        <v>31</v>
      </c>
      <c r="E48" s="30"/>
      <c r="F48" s="31">
        <v>645</v>
      </c>
      <c r="G48" s="31"/>
      <c r="H48" s="31"/>
      <c r="I48" s="31">
        <f t="shared" si="3"/>
        <v>645</v>
      </c>
      <c r="J48" s="32"/>
      <c r="K48" s="29"/>
      <c r="L48" s="35"/>
      <c r="M48" s="30"/>
      <c r="N48" s="26"/>
    </row>
    <row r="49" spans="1:17" x14ac:dyDescent="0.25">
      <c r="A49" s="20"/>
      <c r="B49" s="42" t="s">
        <v>158</v>
      </c>
      <c r="C49" s="30" t="s">
        <v>74</v>
      </c>
      <c r="D49" s="30" t="s">
        <v>31</v>
      </c>
      <c r="E49" s="30"/>
      <c r="F49" s="31">
        <v>1289</v>
      </c>
      <c r="G49" s="31"/>
      <c r="H49" s="31"/>
      <c r="I49" s="31">
        <f t="shared" si="3"/>
        <v>1289</v>
      </c>
      <c r="J49" s="32"/>
      <c r="K49" s="29"/>
      <c r="L49" s="35"/>
      <c r="M49" s="30"/>
      <c r="N49" s="26"/>
    </row>
    <row r="50" spans="1:17" x14ac:dyDescent="0.25">
      <c r="A50" s="20"/>
      <c r="B50" s="42">
        <v>42917</v>
      </c>
      <c r="C50" s="30" t="s">
        <v>32</v>
      </c>
      <c r="D50" s="30" t="s">
        <v>102</v>
      </c>
      <c r="E50" s="30" t="s">
        <v>87</v>
      </c>
      <c r="F50" s="31">
        <v>3000</v>
      </c>
      <c r="G50" s="31"/>
      <c r="H50" s="31"/>
      <c r="I50" s="31">
        <f t="shared" si="3"/>
        <v>3000</v>
      </c>
      <c r="J50" s="32"/>
      <c r="K50" s="29"/>
      <c r="L50" s="35"/>
      <c r="M50" s="30"/>
      <c r="N50" s="26"/>
    </row>
    <row r="51" spans="1:17" x14ac:dyDescent="0.25">
      <c r="A51" s="20"/>
      <c r="B51" s="42" t="s">
        <v>158</v>
      </c>
      <c r="C51" s="30" t="s">
        <v>32</v>
      </c>
      <c r="D51" s="30" t="s">
        <v>176</v>
      </c>
      <c r="E51" s="30"/>
      <c r="F51" s="31">
        <v>0</v>
      </c>
      <c r="G51" s="31"/>
      <c r="H51" s="31"/>
      <c r="I51" s="31">
        <f t="shared" si="3"/>
        <v>0</v>
      </c>
      <c r="J51" s="39">
        <v>41699</v>
      </c>
      <c r="L51" s="35"/>
      <c r="M51" s="30"/>
      <c r="N51" s="26"/>
    </row>
    <row r="52" spans="1:17" x14ac:dyDescent="0.25">
      <c r="A52" s="20"/>
      <c r="B52" s="42">
        <v>41729</v>
      </c>
      <c r="C52" s="30" t="s">
        <v>85</v>
      </c>
      <c r="D52" s="30" t="s">
        <v>86</v>
      </c>
      <c r="E52" s="30" t="s">
        <v>87</v>
      </c>
      <c r="F52" s="31">
        <v>3000</v>
      </c>
      <c r="G52" s="31"/>
      <c r="H52" s="31"/>
      <c r="I52" s="31">
        <f t="shared" si="3"/>
        <v>3000</v>
      </c>
      <c r="J52" s="32"/>
      <c r="K52" s="29"/>
      <c r="L52" s="35"/>
      <c r="M52" s="30"/>
      <c r="N52" s="26"/>
    </row>
    <row r="53" spans="1:17" x14ac:dyDescent="0.25">
      <c r="A53" s="20"/>
      <c r="B53" s="42">
        <v>41729</v>
      </c>
      <c r="C53" s="30" t="s">
        <v>85</v>
      </c>
      <c r="D53" s="30" t="s">
        <v>176</v>
      </c>
      <c r="E53" s="30" t="s">
        <v>87</v>
      </c>
      <c r="F53" s="31">
        <v>3000</v>
      </c>
      <c r="G53" s="31"/>
      <c r="H53" s="31"/>
      <c r="I53" s="31">
        <f t="shared" si="3"/>
        <v>3000</v>
      </c>
      <c r="J53" s="32"/>
      <c r="K53" s="29"/>
      <c r="L53" s="35"/>
      <c r="M53" s="30"/>
      <c r="N53" s="26"/>
    </row>
    <row r="54" spans="1:17" s="43" customFormat="1" ht="25" x14ac:dyDescent="0.25">
      <c r="A54" s="52"/>
      <c r="B54" s="42" t="s">
        <v>11</v>
      </c>
      <c r="C54" s="30" t="s">
        <v>33</v>
      </c>
      <c r="D54" s="30" t="s">
        <v>199</v>
      </c>
      <c r="E54" s="30"/>
      <c r="F54" s="31">
        <v>0</v>
      </c>
      <c r="G54" s="31">
        <v>1500</v>
      </c>
      <c r="H54" s="31"/>
      <c r="I54" s="31">
        <f t="shared" si="3"/>
        <v>1500</v>
      </c>
      <c r="J54" s="32" t="s">
        <v>212</v>
      </c>
      <c r="K54" s="29"/>
      <c r="L54" s="35"/>
      <c r="M54" s="30"/>
      <c r="N54" s="44"/>
    </row>
    <row r="55" spans="1:17" s="43" customFormat="1" ht="25" x14ac:dyDescent="0.25">
      <c r="A55" s="52"/>
      <c r="B55" s="42" t="s">
        <v>11</v>
      </c>
      <c r="C55" s="30" t="s">
        <v>33</v>
      </c>
      <c r="D55" s="30" t="s">
        <v>200</v>
      </c>
      <c r="E55" s="30" t="s">
        <v>34</v>
      </c>
      <c r="F55" s="31">
        <v>1291</v>
      </c>
      <c r="G55" s="31"/>
      <c r="H55" s="31"/>
      <c r="I55" s="31">
        <f t="shared" si="3"/>
        <v>1291</v>
      </c>
      <c r="J55" s="32"/>
      <c r="K55" s="29"/>
      <c r="L55" s="35"/>
      <c r="M55" s="30"/>
      <c r="N55" s="44"/>
    </row>
    <row r="56" spans="1:17" x14ac:dyDescent="0.25">
      <c r="A56" s="20"/>
      <c r="B56" s="42">
        <v>35361</v>
      </c>
      <c r="C56" s="30" t="s">
        <v>38</v>
      </c>
      <c r="D56" s="30" t="s">
        <v>36</v>
      </c>
      <c r="E56" s="30" t="s">
        <v>39</v>
      </c>
      <c r="F56" s="31">
        <v>72</v>
      </c>
      <c r="G56" s="31"/>
      <c r="H56" s="31">
        <v>72</v>
      </c>
      <c r="I56" s="31">
        <v>0</v>
      </c>
      <c r="J56" s="32"/>
      <c r="K56" s="29">
        <v>45994</v>
      </c>
      <c r="L56" s="35">
        <v>72</v>
      </c>
      <c r="M56" s="30" t="s">
        <v>164</v>
      </c>
      <c r="N56" s="26"/>
      <c r="P56" s="43"/>
      <c r="Q56" s="43"/>
    </row>
    <row r="57" spans="1:17" x14ac:dyDescent="0.25">
      <c r="A57" s="20"/>
      <c r="B57" s="42">
        <v>37257</v>
      </c>
      <c r="C57" s="30" t="s">
        <v>40</v>
      </c>
      <c r="D57" s="30" t="s">
        <v>41</v>
      </c>
      <c r="E57" s="30" t="s">
        <v>39</v>
      </c>
      <c r="F57" s="31">
        <v>1250</v>
      </c>
      <c r="G57" s="31"/>
      <c r="H57" s="31"/>
      <c r="I57" s="31">
        <f t="shared" si="3"/>
        <v>1250</v>
      </c>
      <c r="J57" s="32"/>
      <c r="K57" s="29"/>
      <c r="L57" s="35"/>
      <c r="M57" s="30"/>
      <c r="N57" s="26"/>
      <c r="P57" s="43"/>
      <c r="Q57" s="43"/>
    </row>
    <row r="58" spans="1:17" x14ac:dyDescent="0.25">
      <c r="A58" s="20"/>
      <c r="B58" s="42"/>
      <c r="C58" s="40" t="s">
        <v>75</v>
      </c>
      <c r="D58" s="30"/>
      <c r="E58" s="30"/>
      <c r="F58" s="31"/>
      <c r="G58" s="31"/>
      <c r="H58" s="31"/>
      <c r="I58" s="31"/>
      <c r="J58" s="32"/>
      <c r="K58" s="29">
        <v>45994</v>
      </c>
      <c r="L58" s="35"/>
      <c r="M58" s="30" t="s">
        <v>164</v>
      </c>
      <c r="N58" s="26"/>
      <c r="P58" s="43"/>
      <c r="Q58" s="43"/>
    </row>
    <row r="59" spans="1:17" x14ac:dyDescent="0.25">
      <c r="A59" s="20"/>
      <c r="B59" s="42"/>
      <c r="C59" s="40" t="s">
        <v>76</v>
      </c>
      <c r="D59" s="30"/>
      <c r="E59" s="30"/>
      <c r="F59" s="31"/>
      <c r="G59" s="31"/>
      <c r="H59" s="31"/>
      <c r="I59" s="31"/>
      <c r="J59" s="32"/>
      <c r="K59" s="29">
        <v>45994</v>
      </c>
      <c r="L59" s="35"/>
      <c r="M59" s="30" t="s">
        <v>164</v>
      </c>
      <c r="N59" s="26"/>
      <c r="P59" s="43"/>
      <c r="Q59" s="43"/>
    </row>
    <row r="60" spans="1:17" x14ac:dyDescent="0.25">
      <c r="A60" s="20"/>
      <c r="B60" s="42"/>
      <c r="C60" s="40" t="s">
        <v>77</v>
      </c>
      <c r="D60" s="30" t="s">
        <v>78</v>
      </c>
      <c r="E60" s="30"/>
      <c r="F60" s="31"/>
      <c r="G60" s="31"/>
      <c r="H60" s="31"/>
      <c r="I60" s="31"/>
      <c r="J60" s="32"/>
      <c r="K60" s="29">
        <v>45994</v>
      </c>
      <c r="L60" s="35"/>
      <c r="M60" s="30" t="s">
        <v>164</v>
      </c>
      <c r="N60" s="26"/>
      <c r="P60" s="43"/>
      <c r="Q60" s="43"/>
    </row>
    <row r="61" spans="1:17" x14ac:dyDescent="0.25">
      <c r="A61" s="20"/>
      <c r="B61" s="42"/>
      <c r="C61" s="40" t="s">
        <v>79</v>
      </c>
      <c r="D61" s="30" t="s">
        <v>80</v>
      </c>
      <c r="E61" s="30"/>
      <c r="F61" s="31">
        <v>0</v>
      </c>
      <c r="G61" s="31"/>
      <c r="H61" s="31"/>
      <c r="I61" s="31">
        <f t="shared" si="3"/>
        <v>0</v>
      </c>
      <c r="J61" s="32"/>
      <c r="K61" s="29">
        <v>45994</v>
      </c>
      <c r="L61" s="35"/>
      <c r="M61" s="30" t="s">
        <v>164</v>
      </c>
      <c r="N61" s="26"/>
      <c r="P61" s="43"/>
      <c r="Q61" s="43"/>
    </row>
    <row r="62" spans="1:17" x14ac:dyDescent="0.25">
      <c r="A62" s="20"/>
      <c r="B62" s="42">
        <v>42887</v>
      </c>
      <c r="C62" s="40" t="s">
        <v>204</v>
      </c>
      <c r="D62" s="30" t="s">
        <v>36</v>
      </c>
      <c r="E62" s="30" t="s">
        <v>101</v>
      </c>
      <c r="F62" s="31">
        <v>1189</v>
      </c>
      <c r="G62" s="31"/>
      <c r="H62" s="31"/>
      <c r="I62" s="31">
        <f t="shared" si="3"/>
        <v>1189</v>
      </c>
      <c r="J62" s="32"/>
      <c r="K62" s="29"/>
      <c r="L62" s="35"/>
      <c r="M62" s="30"/>
      <c r="N62" s="26"/>
      <c r="P62" s="43"/>
      <c r="Q62" s="43"/>
    </row>
    <row r="63" spans="1:17" ht="62.5" x14ac:dyDescent="0.25">
      <c r="A63" s="20"/>
      <c r="B63" s="42">
        <v>43451</v>
      </c>
      <c r="C63" s="40" t="s">
        <v>107</v>
      </c>
      <c r="D63" s="30" t="s">
        <v>108</v>
      </c>
      <c r="E63" s="30" t="s">
        <v>101</v>
      </c>
      <c r="F63" s="31">
        <v>669</v>
      </c>
      <c r="G63" s="31"/>
      <c r="H63" s="31"/>
      <c r="I63" s="31">
        <f t="shared" si="3"/>
        <v>669</v>
      </c>
      <c r="J63" s="37" t="s">
        <v>109</v>
      </c>
      <c r="K63" s="29"/>
      <c r="L63" s="35"/>
      <c r="M63" s="30"/>
      <c r="N63" s="26"/>
      <c r="P63" s="43"/>
      <c r="Q63" s="43"/>
    </row>
    <row r="64" spans="1:17" ht="25" x14ac:dyDescent="0.25">
      <c r="A64" s="20"/>
      <c r="B64" s="42">
        <v>44228</v>
      </c>
      <c r="C64" s="40" t="s">
        <v>205</v>
      </c>
      <c r="D64" s="30" t="s">
        <v>127</v>
      </c>
      <c r="E64" s="30" t="s">
        <v>101</v>
      </c>
      <c r="F64" s="31">
        <v>1507</v>
      </c>
      <c r="G64" s="31"/>
      <c r="H64" s="31"/>
      <c r="I64" s="31">
        <f>SUM(F64:H64)</f>
        <v>1507</v>
      </c>
      <c r="J64" s="30" t="s">
        <v>112</v>
      </c>
      <c r="K64" s="29"/>
      <c r="L64" s="35"/>
      <c r="M64" s="30"/>
      <c r="N64" s="26"/>
    </row>
    <row r="65" spans="1:14" ht="25" x14ac:dyDescent="0.25">
      <c r="A65" s="20"/>
      <c r="B65" s="42">
        <v>43850</v>
      </c>
      <c r="C65" s="40" t="s">
        <v>113</v>
      </c>
      <c r="D65" s="30" t="s">
        <v>78</v>
      </c>
      <c r="E65" s="30" t="s">
        <v>111</v>
      </c>
      <c r="F65" s="31">
        <v>119</v>
      </c>
      <c r="G65" s="31"/>
      <c r="H65" s="31"/>
      <c r="I65" s="31">
        <f t="shared" si="3"/>
        <v>119</v>
      </c>
      <c r="J65" s="30" t="s">
        <v>112</v>
      </c>
      <c r="K65" s="29">
        <v>45994</v>
      </c>
      <c r="L65" s="35">
        <v>119</v>
      </c>
      <c r="M65" s="30" t="s">
        <v>164</v>
      </c>
      <c r="N65" s="26"/>
    </row>
    <row r="66" spans="1:14" ht="25" x14ac:dyDescent="0.25">
      <c r="A66" s="20"/>
      <c r="B66" s="42">
        <v>44256</v>
      </c>
      <c r="C66" s="40" t="s">
        <v>115</v>
      </c>
      <c r="D66" s="30" t="s">
        <v>21</v>
      </c>
      <c r="E66" s="30" t="s">
        <v>111</v>
      </c>
      <c r="F66" s="31">
        <v>53</v>
      </c>
      <c r="G66" s="31"/>
      <c r="H66" s="31"/>
      <c r="I66" s="31">
        <f t="shared" si="3"/>
        <v>53</v>
      </c>
      <c r="J66" s="30" t="s">
        <v>112</v>
      </c>
      <c r="K66" s="29">
        <v>45994</v>
      </c>
      <c r="L66" s="35">
        <v>53</v>
      </c>
      <c r="M66" s="30" t="s">
        <v>164</v>
      </c>
      <c r="N66" s="26"/>
    </row>
    <row r="67" spans="1:14" x14ac:dyDescent="0.25">
      <c r="A67" s="20"/>
      <c r="B67" s="42">
        <v>44008</v>
      </c>
      <c r="C67" s="40" t="s">
        <v>116</v>
      </c>
      <c r="D67" s="30" t="s">
        <v>36</v>
      </c>
      <c r="E67" s="30" t="s">
        <v>117</v>
      </c>
      <c r="F67" s="31">
        <v>6938</v>
      </c>
      <c r="G67" s="31"/>
      <c r="H67" s="31"/>
      <c r="I67" s="31">
        <f t="shared" si="3"/>
        <v>6938</v>
      </c>
      <c r="J67" s="32"/>
      <c r="K67" s="29"/>
      <c r="L67" s="35"/>
      <c r="M67" s="30"/>
      <c r="N67" s="26"/>
    </row>
    <row r="68" spans="1:14" x14ac:dyDescent="0.25">
      <c r="A68" s="20"/>
      <c r="B68" s="42"/>
      <c r="C68" s="40" t="s">
        <v>118</v>
      </c>
      <c r="D68" s="30" t="s">
        <v>36</v>
      </c>
      <c r="E68" s="30"/>
      <c r="F68" s="31">
        <v>6364</v>
      </c>
      <c r="G68" s="31"/>
      <c r="H68" s="31"/>
      <c r="I68" s="31">
        <f t="shared" si="3"/>
        <v>6364</v>
      </c>
      <c r="J68" s="32"/>
      <c r="K68" s="29"/>
      <c r="L68" s="35"/>
      <c r="M68" s="30"/>
      <c r="N68" s="26"/>
    </row>
    <row r="69" spans="1:14" x14ac:dyDescent="0.25">
      <c r="A69" s="20"/>
      <c r="B69" s="42">
        <v>44610</v>
      </c>
      <c r="C69" s="40" t="s">
        <v>138</v>
      </c>
      <c r="D69" s="30" t="s">
        <v>36</v>
      </c>
      <c r="E69" s="30" t="s">
        <v>139</v>
      </c>
      <c r="F69" s="31">
        <v>3455</v>
      </c>
      <c r="G69" s="31"/>
      <c r="H69" s="31"/>
      <c r="I69" s="31">
        <f t="shared" si="3"/>
        <v>3455</v>
      </c>
      <c r="J69" s="32"/>
      <c r="K69" s="29"/>
      <c r="L69" s="35"/>
      <c r="M69" s="30"/>
    </row>
    <row r="70" spans="1:14" ht="25" x14ac:dyDescent="0.25">
      <c r="A70" s="20"/>
      <c r="B70" s="42">
        <v>44730</v>
      </c>
      <c r="C70" s="40" t="s">
        <v>209</v>
      </c>
      <c r="D70" s="30" t="s">
        <v>210</v>
      </c>
      <c r="E70" s="30" t="s">
        <v>139</v>
      </c>
      <c r="F70" s="31">
        <v>2070.8000000000002</v>
      </c>
      <c r="G70" s="31"/>
      <c r="H70" s="31"/>
      <c r="I70" s="31">
        <f t="shared" si="3"/>
        <v>2070.8000000000002</v>
      </c>
      <c r="J70" s="32"/>
      <c r="K70" s="29"/>
      <c r="L70" s="35"/>
      <c r="M70" s="30"/>
    </row>
    <row r="71" spans="1:14" x14ac:dyDescent="0.25">
      <c r="A71" s="20"/>
      <c r="B71" s="42">
        <v>44620</v>
      </c>
      <c r="C71" s="40" t="s">
        <v>206</v>
      </c>
      <c r="D71" s="30" t="s">
        <v>131</v>
      </c>
      <c r="E71" s="30" t="s">
        <v>137</v>
      </c>
      <c r="F71" s="31">
        <v>572.91999999999996</v>
      </c>
      <c r="G71" s="31"/>
      <c r="H71" s="31"/>
      <c r="I71" s="31">
        <f t="shared" ref="I71:I72" si="4">SUM(F71:H71)</f>
        <v>572.91999999999996</v>
      </c>
      <c r="J71" s="32"/>
      <c r="K71" s="29"/>
      <c r="L71" s="35"/>
      <c r="M71" s="30"/>
    </row>
    <row r="72" spans="1:14" x14ac:dyDescent="0.25">
      <c r="B72" s="42">
        <v>45558</v>
      </c>
      <c r="C72" s="40" t="s">
        <v>192</v>
      </c>
      <c r="D72" s="30" t="s">
        <v>78</v>
      </c>
      <c r="E72" s="30" t="s">
        <v>191</v>
      </c>
      <c r="F72" s="31">
        <v>249.19</v>
      </c>
      <c r="G72" s="31"/>
      <c r="H72" s="31"/>
      <c r="I72" s="31">
        <f t="shared" si="4"/>
        <v>249.19</v>
      </c>
      <c r="J72" s="32"/>
      <c r="K72" s="29"/>
      <c r="L72" s="35"/>
      <c r="M72" s="30"/>
    </row>
    <row r="73" spans="1:14" x14ac:dyDescent="0.25">
      <c r="A73" s="20"/>
      <c r="B73" s="42">
        <v>45565</v>
      </c>
      <c r="C73" s="40" t="s">
        <v>213</v>
      </c>
      <c r="D73" s="30" t="s">
        <v>22</v>
      </c>
      <c r="E73" s="30" t="s">
        <v>152</v>
      </c>
      <c r="F73" s="31">
        <v>903</v>
      </c>
      <c r="G73" s="31"/>
      <c r="H73" s="31"/>
      <c r="I73" s="31">
        <f t="shared" si="3"/>
        <v>903</v>
      </c>
      <c r="J73" s="32"/>
      <c r="K73" s="29"/>
      <c r="L73" s="35"/>
      <c r="M73" s="30"/>
    </row>
    <row r="74" spans="1:14" ht="25" x14ac:dyDescent="0.25">
      <c r="A74" s="20"/>
      <c r="B74" s="42">
        <v>45357</v>
      </c>
      <c r="C74" s="40" t="s">
        <v>193</v>
      </c>
      <c r="D74" s="30" t="s">
        <v>194</v>
      </c>
      <c r="E74" s="30" t="s">
        <v>195</v>
      </c>
      <c r="F74" s="31">
        <v>639.6</v>
      </c>
      <c r="G74" s="31"/>
      <c r="H74" s="31"/>
      <c r="I74" s="31">
        <f t="shared" si="3"/>
        <v>639.6</v>
      </c>
      <c r="J74" s="32"/>
      <c r="K74" s="29"/>
      <c r="L74" s="35"/>
      <c r="M74" s="30"/>
    </row>
    <row r="75" spans="1:14" x14ac:dyDescent="0.25">
      <c r="A75" s="20"/>
      <c r="B75" s="42">
        <v>45778</v>
      </c>
      <c r="C75" s="40" t="s">
        <v>196</v>
      </c>
      <c r="D75" s="30" t="s">
        <v>197</v>
      </c>
      <c r="E75" s="30" t="s">
        <v>198</v>
      </c>
      <c r="F75" s="31">
        <v>0</v>
      </c>
      <c r="G75" s="31">
        <v>550</v>
      </c>
      <c r="H75" s="31"/>
      <c r="I75" s="31">
        <f t="shared" si="3"/>
        <v>550</v>
      </c>
      <c r="J75" s="32"/>
      <c r="K75" s="29"/>
      <c r="L75" s="35"/>
      <c r="M75" s="30"/>
    </row>
    <row r="76" spans="1:14" ht="25" x14ac:dyDescent="0.25">
      <c r="A76" s="20"/>
      <c r="B76" s="42">
        <v>45793</v>
      </c>
      <c r="C76" s="40" t="s">
        <v>207</v>
      </c>
      <c r="D76" s="30" t="s">
        <v>208</v>
      </c>
      <c r="E76" s="30" t="s">
        <v>180</v>
      </c>
      <c r="F76" s="31">
        <v>0</v>
      </c>
      <c r="G76" s="31">
        <v>657.8</v>
      </c>
      <c r="H76" s="31"/>
      <c r="I76" s="31">
        <f t="shared" si="3"/>
        <v>657.8</v>
      </c>
      <c r="J76" s="32"/>
      <c r="K76" s="29"/>
      <c r="L76" s="35"/>
      <c r="M76" s="30"/>
    </row>
    <row r="77" spans="1:14" ht="25" x14ac:dyDescent="0.25">
      <c r="A77" s="20"/>
      <c r="B77" s="42">
        <v>45883</v>
      </c>
      <c r="C77" s="40" t="s">
        <v>181</v>
      </c>
      <c r="D77" s="30" t="s">
        <v>97</v>
      </c>
      <c r="E77" s="30" t="s">
        <v>182</v>
      </c>
      <c r="F77" s="31">
        <v>0</v>
      </c>
      <c r="G77" s="31">
        <v>7200</v>
      </c>
      <c r="H77" s="31"/>
      <c r="I77" s="31">
        <v>7200</v>
      </c>
      <c r="J77" s="37" t="s">
        <v>112</v>
      </c>
      <c r="K77" s="29"/>
      <c r="L77" s="35"/>
      <c r="M77" s="30"/>
    </row>
    <row r="78" spans="1:14" ht="13" x14ac:dyDescent="0.3">
      <c r="A78" s="20"/>
      <c r="B78" s="36"/>
      <c r="C78" s="28" t="s">
        <v>55</v>
      </c>
      <c r="D78" s="41"/>
      <c r="E78" s="41"/>
      <c r="F78" s="33">
        <f>SUM(F34:F77)</f>
        <v>81257.810000000012</v>
      </c>
      <c r="G78" s="33">
        <f>SUM(G34:G77)</f>
        <v>9907.7999999999993</v>
      </c>
      <c r="H78" s="33">
        <f>SUM(H34:H73)</f>
        <v>72</v>
      </c>
      <c r="I78" s="33">
        <f>SUM(I34:I77)</f>
        <v>91093.610000000015</v>
      </c>
      <c r="J78" s="33">
        <f>SUM((F78+G78)-H78)</f>
        <v>91093.610000000015</v>
      </c>
      <c r="K78" s="29"/>
      <c r="L78" s="35"/>
      <c r="M78" s="30"/>
      <c r="N78" s="27"/>
    </row>
    <row r="79" spans="1:14" ht="13" x14ac:dyDescent="0.25">
      <c r="A79" s="53"/>
    </row>
    <row r="80" spans="1:14" ht="13" x14ac:dyDescent="0.25">
      <c r="A80" s="16" t="s">
        <v>178</v>
      </c>
    </row>
    <row r="81" spans="1:14" ht="13" x14ac:dyDescent="0.25">
      <c r="A81" s="16"/>
    </row>
    <row r="82" spans="1:14" ht="29.4" customHeight="1" x14ac:dyDescent="0.25">
      <c r="A82" s="20"/>
      <c r="B82" s="46" t="s">
        <v>3</v>
      </c>
      <c r="C82" s="47" t="s">
        <v>4</v>
      </c>
      <c r="D82" s="47" t="s">
        <v>5</v>
      </c>
      <c r="E82" s="47" t="s">
        <v>6</v>
      </c>
      <c r="F82" s="48" t="s">
        <v>222</v>
      </c>
      <c r="G82" s="48" t="s">
        <v>148</v>
      </c>
      <c r="H82" s="48" t="s">
        <v>141</v>
      </c>
      <c r="I82" s="48" t="s">
        <v>221</v>
      </c>
      <c r="J82" s="48" t="s">
        <v>6</v>
      </c>
      <c r="K82" s="46" t="s">
        <v>161</v>
      </c>
      <c r="L82" s="47" t="s">
        <v>60</v>
      </c>
      <c r="M82" s="47" t="s">
        <v>61</v>
      </c>
    </row>
    <row r="83" spans="1:14" ht="25" x14ac:dyDescent="0.25">
      <c r="A83" s="20"/>
      <c r="B83" s="29" t="s">
        <v>158</v>
      </c>
      <c r="C83" s="30" t="s">
        <v>2</v>
      </c>
      <c r="D83" s="30" t="s">
        <v>177</v>
      </c>
      <c r="E83" s="30"/>
      <c r="F83" s="31">
        <v>13412</v>
      </c>
      <c r="G83" s="31"/>
      <c r="H83" s="31"/>
      <c r="I83" s="31">
        <f t="shared" si="3"/>
        <v>13412</v>
      </c>
      <c r="J83" s="32"/>
      <c r="K83" s="29"/>
      <c r="L83" s="35"/>
      <c r="M83" s="30"/>
      <c r="N83" s="26"/>
    </row>
    <row r="84" spans="1:14" x14ac:dyDescent="0.25">
      <c r="A84" s="20"/>
      <c r="B84" s="29" t="s">
        <v>158</v>
      </c>
      <c r="C84" s="30" t="s">
        <v>56</v>
      </c>
      <c r="D84" s="30" t="s">
        <v>36</v>
      </c>
      <c r="E84" s="30"/>
      <c r="F84" s="31">
        <v>1930</v>
      </c>
      <c r="G84" s="31"/>
      <c r="H84" s="31"/>
      <c r="I84" s="31">
        <f t="shared" si="3"/>
        <v>1930</v>
      </c>
      <c r="J84" s="32"/>
      <c r="K84" s="29"/>
      <c r="L84" s="35"/>
      <c r="M84" s="30"/>
      <c r="N84" s="26"/>
    </row>
    <row r="85" spans="1:14" x14ac:dyDescent="0.25">
      <c r="A85" s="20"/>
      <c r="B85" s="29">
        <v>34687</v>
      </c>
      <c r="C85" s="30" t="s">
        <v>57</v>
      </c>
      <c r="D85" s="30" t="s">
        <v>58</v>
      </c>
      <c r="E85" s="30" t="s">
        <v>48</v>
      </c>
      <c r="F85" s="31">
        <v>1125</v>
      </c>
      <c r="G85" s="31"/>
      <c r="H85" s="31"/>
      <c r="I85" s="31">
        <f t="shared" si="3"/>
        <v>1125</v>
      </c>
      <c r="J85" s="32"/>
      <c r="K85" s="29"/>
      <c r="L85" s="35"/>
      <c r="M85" s="30"/>
      <c r="N85" s="26"/>
    </row>
    <row r="86" spans="1:14" ht="25" x14ac:dyDescent="0.25">
      <c r="A86" s="20"/>
      <c r="B86" s="29">
        <v>38048</v>
      </c>
      <c r="C86" s="30" t="s">
        <v>63</v>
      </c>
      <c r="D86" s="30" t="s">
        <v>64</v>
      </c>
      <c r="E86" s="30" t="s">
        <v>65</v>
      </c>
      <c r="F86" s="31">
        <v>2895</v>
      </c>
      <c r="G86" s="31"/>
      <c r="H86" s="31">
        <v>2895</v>
      </c>
      <c r="I86" s="31">
        <v>0</v>
      </c>
      <c r="J86" s="32" t="s">
        <v>214</v>
      </c>
      <c r="K86" s="29">
        <v>45994</v>
      </c>
      <c r="L86" s="35">
        <v>2895</v>
      </c>
      <c r="M86" s="30"/>
      <c r="N86" s="26"/>
    </row>
    <row r="87" spans="1:14" ht="37.5" x14ac:dyDescent="0.25">
      <c r="A87" s="20"/>
      <c r="B87" s="29">
        <v>40026</v>
      </c>
      <c r="C87" s="30" t="s">
        <v>70</v>
      </c>
      <c r="D87" s="30" t="s">
        <v>64</v>
      </c>
      <c r="E87" s="30" t="s">
        <v>68</v>
      </c>
      <c r="F87" s="31">
        <v>3944</v>
      </c>
      <c r="G87" s="31"/>
      <c r="H87" s="31">
        <v>3944</v>
      </c>
      <c r="I87" s="31">
        <v>0</v>
      </c>
      <c r="J87" s="32" t="s">
        <v>214</v>
      </c>
      <c r="K87" s="29">
        <v>45994</v>
      </c>
      <c r="L87" s="35">
        <v>3944</v>
      </c>
      <c r="M87" s="30" t="s">
        <v>110</v>
      </c>
      <c r="N87" s="26"/>
    </row>
    <row r="88" spans="1:14" ht="25" x14ac:dyDescent="0.25">
      <c r="A88" s="20"/>
      <c r="B88" s="29">
        <v>41944</v>
      </c>
      <c r="C88" s="30" t="s">
        <v>71</v>
      </c>
      <c r="D88" s="30"/>
      <c r="E88" s="30"/>
      <c r="F88" s="31">
        <v>100</v>
      </c>
      <c r="G88" s="31"/>
      <c r="H88" s="31">
        <v>100</v>
      </c>
      <c r="I88" s="31">
        <v>0</v>
      </c>
      <c r="J88" s="32" t="s">
        <v>214</v>
      </c>
      <c r="K88" s="29">
        <v>45994</v>
      </c>
      <c r="L88" s="35">
        <v>100</v>
      </c>
      <c r="M88" s="30"/>
      <c r="N88" s="26"/>
    </row>
    <row r="89" spans="1:14" ht="25" x14ac:dyDescent="0.25">
      <c r="A89" s="20"/>
      <c r="B89" s="29">
        <v>41944</v>
      </c>
      <c r="C89" s="30" t="s">
        <v>89</v>
      </c>
      <c r="D89" s="30"/>
      <c r="E89" s="30"/>
      <c r="F89" s="31"/>
      <c r="G89" s="31"/>
      <c r="H89" s="31"/>
      <c r="I89" s="31">
        <v>0</v>
      </c>
      <c r="J89" s="32" t="s">
        <v>214</v>
      </c>
      <c r="K89" s="29">
        <v>45994</v>
      </c>
      <c r="L89" s="35"/>
      <c r="M89" s="30" t="s">
        <v>119</v>
      </c>
      <c r="N89" s="26"/>
    </row>
    <row r="90" spans="1:14" ht="25" x14ac:dyDescent="0.25">
      <c r="A90" s="20"/>
      <c r="B90" s="29">
        <v>38539</v>
      </c>
      <c r="C90" s="30" t="s">
        <v>88</v>
      </c>
      <c r="D90" s="30"/>
      <c r="E90" s="30"/>
      <c r="F90" s="31"/>
      <c r="G90" s="31"/>
      <c r="H90" s="31"/>
      <c r="I90" s="31">
        <v>0</v>
      </c>
      <c r="J90" s="32" t="s">
        <v>214</v>
      </c>
      <c r="K90" s="29">
        <v>45994</v>
      </c>
      <c r="L90" s="35"/>
      <c r="M90" s="30" t="s">
        <v>119</v>
      </c>
      <c r="N90" s="26"/>
    </row>
    <row r="91" spans="1:14" ht="25" x14ac:dyDescent="0.25">
      <c r="A91" s="20"/>
      <c r="B91" s="29">
        <v>42723</v>
      </c>
      <c r="C91" s="30" t="s">
        <v>100</v>
      </c>
      <c r="D91" s="30"/>
      <c r="E91" s="30"/>
      <c r="F91" s="31">
        <v>250</v>
      </c>
      <c r="G91" s="31"/>
      <c r="H91" s="31">
        <v>250</v>
      </c>
      <c r="I91" s="31">
        <v>0</v>
      </c>
      <c r="J91" s="32" t="s">
        <v>214</v>
      </c>
      <c r="K91" s="29">
        <v>45994</v>
      </c>
      <c r="L91" s="35">
        <v>250</v>
      </c>
      <c r="M91" s="30"/>
      <c r="N91" s="26"/>
    </row>
    <row r="92" spans="1:14" ht="25" x14ac:dyDescent="0.25">
      <c r="A92" s="20"/>
      <c r="B92" s="29">
        <v>44042</v>
      </c>
      <c r="C92" s="30" t="s">
        <v>122</v>
      </c>
      <c r="D92" s="30" t="s">
        <v>64</v>
      </c>
      <c r="E92" s="30"/>
      <c r="F92" s="31">
        <v>278</v>
      </c>
      <c r="G92" s="31"/>
      <c r="H92" s="31">
        <v>278</v>
      </c>
      <c r="I92" s="31">
        <v>0</v>
      </c>
      <c r="J92" s="32" t="s">
        <v>214</v>
      </c>
      <c r="K92" s="29">
        <v>45994</v>
      </c>
      <c r="L92" s="35">
        <v>278</v>
      </c>
      <c r="M92" s="30"/>
      <c r="N92" s="26"/>
    </row>
    <row r="93" spans="1:14" x14ac:dyDescent="0.25">
      <c r="A93" s="20"/>
      <c r="B93" s="29">
        <v>42723</v>
      </c>
      <c r="C93" s="30" t="s">
        <v>99</v>
      </c>
      <c r="D93" s="30"/>
      <c r="E93" s="30"/>
      <c r="F93" s="31">
        <v>2500</v>
      </c>
      <c r="G93" s="31"/>
      <c r="H93" s="31"/>
      <c r="I93" s="31">
        <f t="shared" si="3"/>
        <v>2500</v>
      </c>
      <c r="J93" s="32"/>
      <c r="K93" s="29"/>
      <c r="L93" s="35"/>
      <c r="M93" s="30"/>
      <c r="N93" s="26"/>
    </row>
    <row r="94" spans="1:14" ht="25" x14ac:dyDescent="0.25">
      <c r="A94" s="20"/>
      <c r="B94" s="29">
        <v>44044</v>
      </c>
      <c r="C94" s="30" t="s">
        <v>120</v>
      </c>
      <c r="D94" s="30" t="s">
        <v>121</v>
      </c>
      <c r="E94" s="30"/>
      <c r="F94" s="31">
        <v>1338</v>
      </c>
      <c r="G94" s="31"/>
      <c r="H94" s="31">
        <v>1338</v>
      </c>
      <c r="I94" s="31">
        <v>0</v>
      </c>
      <c r="J94" s="32" t="s">
        <v>214</v>
      </c>
      <c r="K94" s="29">
        <v>45994</v>
      </c>
      <c r="L94" s="35">
        <v>1338</v>
      </c>
      <c r="M94" s="30"/>
      <c r="N94" s="26"/>
    </row>
    <row r="95" spans="1:14" ht="25" x14ac:dyDescent="0.25">
      <c r="A95" s="20"/>
      <c r="B95" s="29">
        <v>44524</v>
      </c>
      <c r="C95" s="30" t="s">
        <v>120</v>
      </c>
      <c r="D95" s="30" t="s">
        <v>64</v>
      </c>
      <c r="E95" s="30" t="s">
        <v>140</v>
      </c>
      <c r="F95" s="31">
        <v>357</v>
      </c>
      <c r="G95" s="31"/>
      <c r="H95" s="31">
        <v>357</v>
      </c>
      <c r="I95" s="31">
        <v>0</v>
      </c>
      <c r="J95" s="32" t="s">
        <v>214</v>
      </c>
      <c r="K95" s="29">
        <v>45994</v>
      </c>
      <c r="L95" s="35">
        <v>357</v>
      </c>
      <c r="M95" s="30"/>
    </row>
    <row r="96" spans="1:14" ht="25" x14ac:dyDescent="0.25">
      <c r="A96" s="20"/>
      <c r="B96" s="29">
        <v>36598</v>
      </c>
      <c r="C96" s="30" t="s">
        <v>49</v>
      </c>
      <c r="D96" s="30"/>
      <c r="E96" s="30" t="s">
        <v>50</v>
      </c>
      <c r="F96" s="31">
        <v>150</v>
      </c>
      <c r="G96" s="31"/>
      <c r="H96" s="31">
        <v>150</v>
      </c>
      <c r="I96" s="31">
        <v>0</v>
      </c>
      <c r="J96" s="32"/>
      <c r="K96" s="29">
        <v>45994</v>
      </c>
      <c r="L96" s="35">
        <v>150</v>
      </c>
      <c r="M96" s="30" t="s">
        <v>216</v>
      </c>
      <c r="N96" s="26"/>
    </row>
    <row r="97" spans="1:14" x14ac:dyDescent="0.25">
      <c r="A97" s="20"/>
      <c r="B97" s="29">
        <v>39804</v>
      </c>
      <c r="C97" s="30" t="s">
        <v>66</v>
      </c>
      <c r="D97" s="30" t="s">
        <v>67</v>
      </c>
      <c r="E97" s="30"/>
      <c r="F97" s="31">
        <v>1626</v>
      </c>
      <c r="G97" s="31"/>
      <c r="H97" s="31"/>
      <c r="I97" s="31">
        <f t="shared" si="3"/>
        <v>1626</v>
      </c>
      <c r="J97" s="32"/>
      <c r="K97" s="29"/>
      <c r="L97" s="35"/>
      <c r="M97" s="30"/>
      <c r="N97" s="26"/>
    </row>
    <row r="98" spans="1:14" x14ac:dyDescent="0.25">
      <c r="A98" s="20"/>
      <c r="B98" s="29">
        <v>41898</v>
      </c>
      <c r="C98" s="30" t="s">
        <v>92</v>
      </c>
      <c r="D98" s="30" t="s">
        <v>36</v>
      </c>
      <c r="E98" s="30" t="s">
        <v>93</v>
      </c>
      <c r="F98" s="31">
        <v>856</v>
      </c>
      <c r="G98" s="31"/>
      <c r="H98" s="31"/>
      <c r="I98" s="31">
        <f t="shared" si="3"/>
        <v>856</v>
      </c>
      <c r="J98" s="32"/>
      <c r="K98" s="29"/>
      <c r="L98" s="35"/>
      <c r="M98" s="30"/>
      <c r="N98" s="26"/>
    </row>
    <row r="99" spans="1:14" x14ac:dyDescent="0.25">
      <c r="A99" s="20"/>
      <c r="B99" s="29">
        <v>42075</v>
      </c>
      <c r="C99" s="30" t="s">
        <v>90</v>
      </c>
      <c r="D99" s="30" t="s">
        <v>36</v>
      </c>
      <c r="E99" s="30" t="s">
        <v>91</v>
      </c>
      <c r="F99" s="31">
        <v>3279</v>
      </c>
      <c r="G99" s="31"/>
      <c r="H99" s="31"/>
      <c r="I99" s="31">
        <f t="shared" si="3"/>
        <v>3279</v>
      </c>
      <c r="J99" s="32"/>
      <c r="K99" s="29"/>
      <c r="L99" s="35"/>
      <c r="M99" s="30"/>
      <c r="N99" s="26"/>
    </row>
    <row r="100" spans="1:14" ht="25" x14ac:dyDescent="0.25">
      <c r="A100" s="20"/>
      <c r="B100" s="29">
        <v>43426</v>
      </c>
      <c r="C100" s="30" t="s">
        <v>103</v>
      </c>
      <c r="D100" s="30" t="s">
        <v>64</v>
      </c>
      <c r="E100" s="30" t="s">
        <v>104</v>
      </c>
      <c r="F100" s="31">
        <v>1250</v>
      </c>
      <c r="G100" s="31"/>
      <c r="H100" s="31"/>
      <c r="I100" s="31">
        <f t="shared" si="3"/>
        <v>1250</v>
      </c>
      <c r="J100" s="32"/>
      <c r="K100" s="29"/>
      <c r="L100" s="35"/>
      <c r="M100" s="30"/>
      <c r="N100" s="26"/>
    </row>
    <row r="101" spans="1:14" x14ac:dyDescent="0.25">
      <c r="A101" s="20"/>
      <c r="B101" s="29">
        <v>44554</v>
      </c>
      <c r="C101" s="30" t="s">
        <v>130</v>
      </c>
      <c r="D101" s="30" t="s">
        <v>131</v>
      </c>
      <c r="E101" s="30" t="s">
        <v>132</v>
      </c>
      <c r="F101" s="31">
        <v>498.54</v>
      </c>
      <c r="G101" s="31"/>
      <c r="H101" s="31"/>
      <c r="I101" s="31">
        <f t="shared" si="3"/>
        <v>498.54</v>
      </c>
      <c r="J101" s="29" t="s">
        <v>133</v>
      </c>
      <c r="L101" s="35"/>
      <c r="M101" s="30"/>
    </row>
    <row r="102" spans="1:14" ht="25" x14ac:dyDescent="0.25">
      <c r="A102" s="20"/>
      <c r="B102" s="29">
        <v>45812</v>
      </c>
      <c r="C102" s="30" t="s">
        <v>233</v>
      </c>
      <c r="D102" s="30" t="s">
        <v>217</v>
      </c>
      <c r="E102" s="30" t="s">
        <v>218</v>
      </c>
      <c r="F102" s="31"/>
      <c r="G102" s="31">
        <v>2485</v>
      </c>
      <c r="H102" s="31"/>
      <c r="I102" s="31">
        <v>2485</v>
      </c>
      <c r="J102" s="32" t="s">
        <v>219</v>
      </c>
      <c r="K102" s="29"/>
      <c r="L102" s="35"/>
      <c r="M102" s="30"/>
    </row>
    <row r="103" spans="1:14" ht="25" x14ac:dyDescent="0.25">
      <c r="A103" s="20"/>
      <c r="B103" s="29"/>
      <c r="C103" s="30" t="s">
        <v>234</v>
      </c>
      <c r="D103" s="30"/>
      <c r="E103" s="30" t="s">
        <v>218</v>
      </c>
      <c r="F103" s="31"/>
      <c r="G103" s="31">
        <v>345</v>
      </c>
      <c r="H103" s="31"/>
      <c r="I103" s="31">
        <v>345</v>
      </c>
      <c r="J103" s="32"/>
      <c r="K103" s="29"/>
      <c r="L103" s="35"/>
      <c r="M103" s="30"/>
    </row>
    <row r="104" spans="1:14" ht="25" x14ac:dyDescent="0.25">
      <c r="A104" s="20"/>
      <c r="B104" s="29"/>
      <c r="C104" s="88" t="s">
        <v>235</v>
      </c>
      <c r="D104" s="30"/>
      <c r="E104" s="30" t="s">
        <v>218</v>
      </c>
      <c r="F104" s="31"/>
      <c r="G104" s="31">
        <v>175</v>
      </c>
      <c r="H104" s="31"/>
      <c r="I104" s="31">
        <v>175</v>
      </c>
      <c r="J104" s="32"/>
      <c r="K104" s="29"/>
      <c r="L104" s="35"/>
      <c r="M104" s="30"/>
    </row>
    <row r="105" spans="1:14" ht="25" x14ac:dyDescent="0.25">
      <c r="A105" s="20"/>
      <c r="B105" s="29"/>
      <c r="C105" s="30" t="s">
        <v>236</v>
      </c>
      <c r="D105" s="30"/>
      <c r="E105" s="30" t="s">
        <v>218</v>
      </c>
      <c r="F105" s="31"/>
      <c r="G105" s="31">
        <v>335</v>
      </c>
      <c r="H105" s="31"/>
      <c r="I105" s="31">
        <v>335</v>
      </c>
      <c r="J105" s="32"/>
      <c r="K105" s="29"/>
      <c r="L105" s="35"/>
      <c r="M105" s="30"/>
    </row>
    <row r="106" spans="1:14" ht="25" x14ac:dyDescent="0.25">
      <c r="A106" s="20"/>
      <c r="B106" s="29"/>
      <c r="C106" s="30" t="s">
        <v>237</v>
      </c>
      <c r="D106" s="30"/>
      <c r="E106" s="30" t="s">
        <v>218</v>
      </c>
      <c r="F106" s="31"/>
      <c r="G106" s="31">
        <v>400</v>
      </c>
      <c r="H106" s="31"/>
      <c r="I106" s="31">
        <v>400</v>
      </c>
      <c r="J106" s="32"/>
      <c r="K106" s="29"/>
      <c r="L106" s="35"/>
      <c r="M106" s="30"/>
    </row>
    <row r="107" spans="1:14" ht="25" x14ac:dyDescent="0.25">
      <c r="A107" s="20"/>
      <c r="B107" s="29"/>
      <c r="C107" s="30" t="s">
        <v>238</v>
      </c>
      <c r="D107" s="30"/>
      <c r="E107" s="30" t="s">
        <v>218</v>
      </c>
      <c r="F107" s="31"/>
      <c r="G107" s="31">
        <v>165</v>
      </c>
      <c r="H107" s="31"/>
      <c r="I107" s="31">
        <v>165</v>
      </c>
      <c r="J107" s="32"/>
      <c r="K107" s="29"/>
      <c r="L107" s="35"/>
      <c r="M107" s="30"/>
    </row>
    <row r="108" spans="1:14" ht="25" x14ac:dyDescent="0.25">
      <c r="A108" s="20"/>
      <c r="B108" s="29"/>
      <c r="C108" s="30" t="s">
        <v>239</v>
      </c>
      <c r="D108" s="30"/>
      <c r="E108" s="30" t="s">
        <v>218</v>
      </c>
      <c r="F108" s="31"/>
      <c r="G108" s="31">
        <v>460</v>
      </c>
      <c r="H108" s="31"/>
      <c r="I108" s="31">
        <v>460</v>
      </c>
      <c r="J108" s="32"/>
      <c r="K108" s="29"/>
      <c r="L108" s="35"/>
      <c r="M108" s="30"/>
    </row>
    <row r="109" spans="1:14" ht="25" x14ac:dyDescent="0.25">
      <c r="A109" s="20"/>
      <c r="B109" s="29"/>
      <c r="C109" s="30" t="s">
        <v>241</v>
      </c>
      <c r="D109" s="30"/>
      <c r="E109" s="30" t="s">
        <v>218</v>
      </c>
      <c r="F109" s="31"/>
      <c r="G109" s="31">
        <v>232</v>
      </c>
      <c r="H109" s="31"/>
      <c r="I109" s="31">
        <v>232</v>
      </c>
      <c r="J109" s="32"/>
      <c r="K109" s="29"/>
      <c r="L109" s="35"/>
      <c r="M109" s="30"/>
    </row>
    <row r="110" spans="1:14" ht="25" x14ac:dyDescent="0.25">
      <c r="A110" s="20"/>
      <c r="B110" s="29"/>
      <c r="C110" s="30" t="s">
        <v>240</v>
      </c>
      <c r="D110" s="30"/>
      <c r="E110" s="30" t="s">
        <v>218</v>
      </c>
      <c r="F110" s="31"/>
      <c r="G110" s="31">
        <v>123</v>
      </c>
      <c r="H110" s="31"/>
      <c r="I110" s="31">
        <v>123</v>
      </c>
      <c r="J110" s="32"/>
      <c r="K110" s="29"/>
      <c r="L110" s="35"/>
      <c r="M110" s="30"/>
    </row>
    <row r="111" spans="1:14" ht="25" x14ac:dyDescent="0.25">
      <c r="A111" s="20"/>
      <c r="B111" s="29">
        <v>45981</v>
      </c>
      <c r="C111" s="30" t="s">
        <v>242</v>
      </c>
      <c r="D111" s="30" t="s">
        <v>243</v>
      </c>
      <c r="E111" s="30" t="s">
        <v>218</v>
      </c>
      <c r="F111" s="31"/>
      <c r="G111" s="31">
        <v>200</v>
      </c>
      <c r="H111" s="31"/>
      <c r="I111" s="31">
        <v>200</v>
      </c>
      <c r="J111" s="32"/>
      <c r="K111" s="29"/>
      <c r="L111" s="35"/>
      <c r="M111" s="30"/>
    </row>
    <row r="112" spans="1:14" ht="25" x14ac:dyDescent="0.25">
      <c r="A112" s="20"/>
      <c r="B112" s="29"/>
      <c r="C112" s="30" t="s">
        <v>244</v>
      </c>
      <c r="D112" s="30"/>
      <c r="E112" s="30" t="s">
        <v>218</v>
      </c>
      <c r="F112" s="31"/>
      <c r="G112" s="31">
        <v>120</v>
      </c>
      <c r="H112" s="31"/>
      <c r="I112" s="31">
        <v>120</v>
      </c>
      <c r="J112" s="32"/>
      <c r="K112" s="29"/>
      <c r="L112" s="35"/>
      <c r="M112" s="30"/>
    </row>
    <row r="113" spans="1:14" ht="25" x14ac:dyDescent="0.25">
      <c r="A113" s="20"/>
      <c r="B113" s="29"/>
      <c r="C113" s="30" t="s">
        <v>245</v>
      </c>
      <c r="D113" s="30"/>
      <c r="E113" s="30" t="s">
        <v>218</v>
      </c>
      <c r="F113" s="31"/>
      <c r="G113" s="31">
        <v>150</v>
      </c>
      <c r="H113" s="31"/>
      <c r="I113" s="31">
        <v>150</v>
      </c>
      <c r="J113" s="32"/>
      <c r="K113" s="29"/>
      <c r="L113" s="35"/>
      <c r="M113" s="30"/>
    </row>
    <row r="114" spans="1:14" ht="25" x14ac:dyDescent="0.25">
      <c r="A114" s="20"/>
      <c r="B114" s="29"/>
      <c r="C114" s="30" t="s">
        <v>246</v>
      </c>
      <c r="D114" s="30"/>
      <c r="E114" s="30" t="s">
        <v>218</v>
      </c>
      <c r="F114" s="31"/>
      <c r="G114" s="31">
        <v>150</v>
      </c>
      <c r="H114" s="31"/>
      <c r="I114" s="31">
        <v>150</v>
      </c>
      <c r="J114" s="32"/>
      <c r="K114" s="29"/>
      <c r="L114" s="35"/>
      <c r="M114" s="30"/>
    </row>
    <row r="115" spans="1:14" ht="25" x14ac:dyDescent="0.25">
      <c r="A115" s="20"/>
      <c r="B115" s="29"/>
      <c r="C115" s="30" t="s">
        <v>247</v>
      </c>
      <c r="D115" s="30"/>
      <c r="E115" s="30" t="s">
        <v>218</v>
      </c>
      <c r="F115" s="31"/>
      <c r="G115" s="31">
        <v>120</v>
      </c>
      <c r="H115" s="31"/>
      <c r="I115" s="31">
        <v>120</v>
      </c>
      <c r="J115" s="32"/>
      <c r="K115" s="29"/>
      <c r="L115" s="35"/>
      <c r="M115" s="30"/>
    </row>
    <row r="116" spans="1:14" x14ac:dyDescent="0.25">
      <c r="A116" s="20"/>
      <c r="B116" s="29"/>
      <c r="C116" s="30"/>
      <c r="D116" s="30"/>
      <c r="E116" s="30"/>
      <c r="F116" s="31"/>
      <c r="G116" s="31"/>
      <c r="H116" s="31"/>
      <c r="I116" s="31"/>
      <c r="J116" s="32"/>
      <c r="K116" s="29"/>
      <c r="L116" s="35"/>
      <c r="M116" s="30"/>
    </row>
    <row r="117" spans="1:14" x14ac:dyDescent="0.25">
      <c r="A117" s="20"/>
      <c r="B117" s="29"/>
      <c r="C117" s="30"/>
      <c r="D117" s="30"/>
      <c r="E117" s="30"/>
      <c r="F117" s="31"/>
      <c r="G117" s="31"/>
      <c r="H117" s="31"/>
      <c r="I117" s="31"/>
      <c r="J117" s="32"/>
      <c r="K117" s="29"/>
      <c r="L117" s="35"/>
      <c r="M117" s="30"/>
    </row>
    <row r="118" spans="1:14" x14ac:dyDescent="0.25">
      <c r="A118" s="20"/>
      <c r="B118" s="29"/>
      <c r="C118" s="30"/>
      <c r="D118" s="30"/>
      <c r="E118" s="30"/>
      <c r="F118" s="31"/>
      <c r="G118" s="31"/>
      <c r="H118" s="31"/>
      <c r="I118" s="31"/>
      <c r="J118" s="32"/>
      <c r="K118" s="29"/>
      <c r="L118" s="35"/>
      <c r="M118" s="30"/>
    </row>
    <row r="119" spans="1:14" ht="13" x14ac:dyDescent="0.25">
      <c r="A119" s="20"/>
      <c r="B119" s="29"/>
      <c r="C119" s="28" t="s">
        <v>62</v>
      </c>
      <c r="D119" s="30"/>
      <c r="E119" s="30"/>
      <c r="F119" s="33">
        <f>SUM(F83:F101)</f>
        <v>35788.54</v>
      </c>
      <c r="G119" s="33">
        <f>SUM(G83:G118)</f>
        <v>5460</v>
      </c>
      <c r="H119" s="33">
        <f>SUM(H83:H101)</f>
        <v>9312</v>
      </c>
      <c r="I119" s="33">
        <f>SUM(I83:I118)</f>
        <v>31936.54</v>
      </c>
      <c r="J119" s="33">
        <f>SUM((F119+G119)-H119)</f>
        <v>31936.54</v>
      </c>
      <c r="K119" s="29"/>
      <c r="L119" s="35">
        <f>SUM(L83:L101)</f>
        <v>9312</v>
      </c>
      <c r="M119" s="30"/>
      <c r="N119" s="26"/>
    </row>
    <row r="121" spans="1:14" ht="13" x14ac:dyDescent="0.25">
      <c r="A121" s="54" t="s">
        <v>179</v>
      </c>
    </row>
    <row r="122" spans="1:14" ht="13" x14ac:dyDescent="0.25">
      <c r="A122" s="51"/>
    </row>
    <row r="123" spans="1:14" s="20" customFormat="1" ht="13" x14ac:dyDescent="0.25">
      <c r="B123" s="17" t="s">
        <v>3</v>
      </c>
      <c r="C123" s="17" t="s">
        <v>4</v>
      </c>
      <c r="D123" s="17" t="s">
        <v>5</v>
      </c>
      <c r="E123" s="17" t="s">
        <v>6</v>
      </c>
      <c r="F123" s="55" t="s">
        <v>159</v>
      </c>
      <c r="G123" s="55" t="s">
        <v>148</v>
      </c>
      <c r="H123" s="55" t="s">
        <v>141</v>
      </c>
      <c r="I123" s="55" t="s">
        <v>221</v>
      </c>
      <c r="J123" s="55" t="s">
        <v>6</v>
      </c>
      <c r="K123" s="17" t="s">
        <v>161</v>
      </c>
      <c r="L123" s="17" t="s">
        <v>60</v>
      </c>
      <c r="M123" s="17" t="s">
        <v>61</v>
      </c>
    </row>
    <row r="124" spans="1:14" x14ac:dyDescent="0.25">
      <c r="A124" s="20"/>
      <c r="B124" s="22"/>
      <c r="E124" s="6"/>
      <c r="J124" s="23"/>
    </row>
    <row r="125" spans="1:14" x14ac:dyDescent="0.25">
      <c r="A125" s="20"/>
      <c r="B125" s="42" t="s">
        <v>153</v>
      </c>
      <c r="C125" s="40" t="s">
        <v>154</v>
      </c>
      <c r="D125" s="30" t="s">
        <v>36</v>
      </c>
      <c r="E125" s="30" t="s">
        <v>155</v>
      </c>
      <c r="F125" s="31">
        <v>159791</v>
      </c>
      <c r="G125" s="31"/>
      <c r="H125" s="31"/>
      <c r="I125" s="31">
        <f t="shared" ref="I125" si="5">SUM(F125:H125)</f>
        <v>159791</v>
      </c>
      <c r="J125" s="50"/>
      <c r="K125" s="29"/>
      <c r="L125" s="49"/>
      <c r="M125" s="49"/>
    </row>
    <row r="126" spans="1:14" ht="13" x14ac:dyDescent="0.3">
      <c r="A126" s="20"/>
      <c r="B126" s="70"/>
      <c r="C126" s="57" t="s">
        <v>215</v>
      </c>
      <c r="D126" s="57"/>
      <c r="E126" s="57"/>
      <c r="F126" s="71">
        <v>159791</v>
      </c>
      <c r="G126" s="71"/>
      <c r="H126" s="71"/>
      <c r="I126" s="72">
        <v>159791</v>
      </c>
      <c r="J126" s="33">
        <f>SUM((F126+G126)-H126)</f>
        <v>159791</v>
      </c>
      <c r="K126" s="70"/>
      <c r="L126" s="57"/>
      <c r="M126" s="57"/>
    </row>
    <row r="127" spans="1:14" x14ac:dyDescent="0.25">
      <c r="A127" s="20"/>
      <c r="B127" s="22"/>
      <c r="E127" s="6"/>
      <c r="F127" s="73"/>
      <c r="G127" s="73"/>
      <c r="H127" s="73"/>
      <c r="I127" s="73"/>
      <c r="J127" s="73"/>
    </row>
    <row r="128" spans="1:14" ht="13" x14ac:dyDescent="0.3">
      <c r="A128" s="20"/>
      <c r="B128" s="22"/>
      <c r="C128" s="56" t="s">
        <v>59</v>
      </c>
      <c r="D128" s="56"/>
      <c r="E128" s="56"/>
      <c r="F128" s="74">
        <f>F15+F29+F78+F119+F126</f>
        <v>354436.61</v>
      </c>
      <c r="G128" s="74">
        <f>G15+G29+G78+G119</f>
        <v>15367.8</v>
      </c>
      <c r="H128" s="74">
        <f>H15+H29+H78+H119</f>
        <v>10017.09</v>
      </c>
      <c r="I128" s="74">
        <f>I15+I29+I78+I119+I126</f>
        <v>359787.32000000007</v>
      </c>
      <c r="J128" s="75">
        <f>SUM(F128+G128-H128)</f>
        <v>359787.31999999995</v>
      </c>
    </row>
    <row r="130" spans="15:15" x14ac:dyDescent="0.25">
      <c r="O130" s="7"/>
    </row>
    <row r="131" spans="15:15" x14ac:dyDescent="0.25">
      <c r="O131" s="7"/>
    </row>
  </sheetData>
  <mergeCells count="2">
    <mergeCell ref="A1:L1"/>
    <mergeCell ref="A2:L2"/>
  </mergeCells>
  <phoneticPr fontId="2" type="noConversion"/>
  <printOptions gridLines="1"/>
  <pageMargins left="0.19685039370078741" right="0.19685039370078741" top="0.59055118110236227" bottom="0.59055118110236227" header="0.51181102362204722" footer="0.51181102362204722"/>
  <pageSetup scale="66" fitToHeight="0" orientation="landscape" blackAndWhite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zoomScale="131" zoomScaleNormal="200" workbookViewId="0">
      <selection activeCell="A17" sqref="A17"/>
    </sheetView>
  </sheetViews>
  <sheetFormatPr defaultRowHeight="11.5" x14ac:dyDescent="0.25"/>
  <cols>
    <col min="1" max="1" width="27" customWidth="1"/>
    <col min="2" max="2" width="19.5" customWidth="1"/>
    <col min="3" max="4" width="13.3984375" customWidth="1"/>
    <col min="5" max="5" width="13.59765625" customWidth="1"/>
    <col min="6" max="6" width="14.19921875" customWidth="1"/>
  </cols>
  <sheetData>
    <row r="1" spans="1:10" x14ac:dyDescent="0.25">
      <c r="A1" s="8"/>
      <c r="B1" s="76">
        <v>46112</v>
      </c>
      <c r="C1" s="14">
        <v>45016</v>
      </c>
      <c r="D1" s="15" t="s">
        <v>149</v>
      </c>
      <c r="E1" s="15" t="s">
        <v>146</v>
      </c>
      <c r="F1" s="15" t="s">
        <v>147</v>
      </c>
    </row>
    <row r="2" spans="1:10" ht="23" x14ac:dyDescent="0.25">
      <c r="A2" s="8"/>
      <c r="B2" s="77" t="s">
        <v>220</v>
      </c>
      <c r="C2" s="9" t="s">
        <v>150</v>
      </c>
      <c r="D2" s="9" t="s">
        <v>143</v>
      </c>
      <c r="E2" s="9" t="s">
        <v>143</v>
      </c>
      <c r="F2" s="9" t="s">
        <v>143</v>
      </c>
    </row>
    <row r="3" spans="1:10" x14ac:dyDescent="0.25">
      <c r="A3" s="8" t="s">
        <v>142</v>
      </c>
      <c r="B3" s="78">
        <f>SUM('Asset Reg'!I29)</f>
        <v>75373</v>
      </c>
      <c r="C3" s="10">
        <f>SUM('Asset Reg'!I29)</f>
        <v>75373</v>
      </c>
      <c r="D3" s="10"/>
      <c r="E3" s="11" t="s">
        <v>145</v>
      </c>
      <c r="F3" s="11" t="s">
        <v>145</v>
      </c>
    </row>
    <row r="4" spans="1:10" x14ac:dyDescent="0.25">
      <c r="A4" s="8" t="s">
        <v>144</v>
      </c>
      <c r="B4" s="78">
        <f>SUM('Asset Reg'!I126)</f>
        <v>159791</v>
      </c>
      <c r="C4" s="10">
        <f>SUM('Asset Reg'!I126)</f>
        <v>159791</v>
      </c>
      <c r="D4" s="10"/>
      <c r="E4" s="10">
        <v>60794</v>
      </c>
      <c r="F4" s="10">
        <v>59023</v>
      </c>
    </row>
    <row r="5" spans="1:10" x14ac:dyDescent="0.25">
      <c r="A5" s="8" t="s">
        <v>1</v>
      </c>
      <c r="B5" s="78">
        <f>SUM('Asset Reg'!I15)</f>
        <v>1593.17</v>
      </c>
      <c r="C5" s="10">
        <f>SUM('Asset Reg'!I15)</f>
        <v>1593.17</v>
      </c>
      <c r="D5" s="10"/>
      <c r="E5" s="10"/>
      <c r="F5" s="10"/>
    </row>
    <row r="6" spans="1:10" x14ac:dyDescent="0.25">
      <c r="A6" s="8" t="s">
        <v>24</v>
      </c>
      <c r="B6" s="78">
        <f>SUM('Asset Reg'!I78)</f>
        <v>91093.610000000015</v>
      </c>
      <c r="C6" s="10">
        <f>SUM('Asset Reg'!I78+'Asset Reg'!I97)</f>
        <v>92719.610000000015</v>
      </c>
      <c r="D6" s="10"/>
      <c r="E6" s="10">
        <v>5308</v>
      </c>
      <c r="F6" s="10">
        <v>5153</v>
      </c>
    </row>
    <row r="7" spans="1:10" x14ac:dyDescent="0.25">
      <c r="A7" s="8" t="s">
        <v>249</v>
      </c>
      <c r="B7" s="78">
        <f>SUM('Asset Reg'!I119)</f>
        <v>31936.54</v>
      </c>
      <c r="C7" s="10">
        <f>SUM('Asset Reg'!I83+'Asset Reg'!I85+'Asset Reg'!I98)</f>
        <v>15393</v>
      </c>
      <c r="D7" s="10"/>
      <c r="E7" s="10">
        <v>33941</v>
      </c>
      <c r="F7" s="10">
        <v>32952</v>
      </c>
    </row>
    <row r="8" spans="1:10" x14ac:dyDescent="0.25">
      <c r="A8" s="8"/>
      <c r="B8" s="78"/>
      <c r="C8" s="10">
        <f>SUM('Asset Reg'!I84+'Asset Reg'!I99)</f>
        <v>5209</v>
      </c>
      <c r="D8" s="10"/>
      <c r="E8" s="10"/>
      <c r="F8" s="10"/>
    </row>
    <row r="9" spans="1:10" x14ac:dyDescent="0.25">
      <c r="A9" s="8"/>
      <c r="B9" s="78"/>
      <c r="C9" s="10">
        <f>SUM('Asset Reg'!I86+'Asset Reg'!I87+'Asset Reg'!I88+'Asset Reg'!I91+'Asset Reg'!I92+'Asset Reg'!I93+'Asset Reg'!I94+'Asset Reg'!I95)</f>
        <v>2500</v>
      </c>
      <c r="D9" s="10"/>
      <c r="E9" s="10"/>
      <c r="F9" s="10"/>
    </row>
    <row r="10" spans="1:10" x14ac:dyDescent="0.25">
      <c r="A10" s="8"/>
      <c r="B10" s="78"/>
      <c r="C10" s="10">
        <v>0</v>
      </c>
      <c r="D10" s="10"/>
      <c r="E10" s="10"/>
      <c r="F10" s="10"/>
    </row>
    <row r="11" spans="1:10" x14ac:dyDescent="0.25">
      <c r="A11" s="8"/>
      <c r="B11" s="78"/>
      <c r="C11" s="10">
        <f>SUM('Asset Reg'!I96)</f>
        <v>0</v>
      </c>
      <c r="D11" s="10"/>
      <c r="E11" s="10"/>
      <c r="F11" s="10"/>
    </row>
    <row r="12" spans="1:10" x14ac:dyDescent="0.25">
      <c r="A12" s="8"/>
      <c r="B12" s="78"/>
      <c r="C12" s="10">
        <f>SUM('Asset Reg'!I100)</f>
        <v>1250</v>
      </c>
      <c r="D12" s="10"/>
      <c r="E12" s="10"/>
      <c r="F12" s="10"/>
      <c r="J12" s="1"/>
    </row>
    <row r="13" spans="1:10" x14ac:dyDescent="0.25">
      <c r="A13" s="8"/>
      <c r="B13" s="78"/>
      <c r="C13" s="10">
        <f>SUM('Asset Reg'!I101)</f>
        <v>498.54</v>
      </c>
      <c r="D13" s="10"/>
      <c r="E13" s="10"/>
      <c r="F13" s="10"/>
      <c r="J13" s="1"/>
    </row>
    <row r="14" spans="1:10" s="81" customFormat="1" x14ac:dyDescent="0.25">
      <c r="A14" s="79" t="s">
        <v>223</v>
      </c>
      <c r="B14" s="80">
        <f>SUM(B3:B13)</f>
        <v>359787.32</v>
      </c>
      <c r="C14" s="12">
        <f>SUM(C3:C13)</f>
        <v>354327.32</v>
      </c>
      <c r="D14" s="13"/>
      <c r="E14" s="13"/>
      <c r="F14" s="13"/>
      <c r="J14" s="82"/>
    </row>
    <row r="15" spans="1:10" x14ac:dyDescent="0.25">
      <c r="J15" s="1"/>
    </row>
    <row r="16" spans="1:10" x14ac:dyDescent="0.25">
      <c r="J16" s="1"/>
    </row>
    <row r="17" spans="10:13" x14ac:dyDescent="0.25">
      <c r="J17" s="1"/>
      <c r="M17" s="1"/>
    </row>
    <row r="18" spans="10:13" x14ac:dyDescent="0.25">
      <c r="J18" s="1"/>
      <c r="M18" s="1"/>
    </row>
    <row r="19" spans="10:13" x14ac:dyDescent="0.25">
      <c r="J19" s="1"/>
      <c r="M19" s="1"/>
    </row>
    <row r="20" spans="10:13" x14ac:dyDescent="0.25">
      <c r="J20" s="1"/>
      <c r="M20" s="1"/>
    </row>
    <row r="21" spans="10:13" x14ac:dyDescent="0.25">
      <c r="J21" s="1"/>
      <c r="M21" s="1"/>
    </row>
    <row r="22" spans="10:13" x14ac:dyDescent="0.25">
      <c r="J22" s="1"/>
      <c r="M22" s="1"/>
    </row>
    <row r="23" spans="10:13" x14ac:dyDescent="0.25">
      <c r="J23" s="1"/>
      <c r="M23" s="1"/>
    </row>
    <row r="24" spans="10:13" x14ac:dyDescent="0.25">
      <c r="J24" s="1"/>
      <c r="M24" s="1"/>
    </row>
    <row r="25" spans="10:13" x14ac:dyDescent="0.25">
      <c r="J25" s="1"/>
      <c r="M25" s="1"/>
    </row>
    <row r="26" spans="10:13" x14ac:dyDescent="0.25">
      <c r="J26" s="1"/>
      <c r="M26" s="1"/>
    </row>
    <row r="27" spans="10:13" x14ac:dyDescent="0.25">
      <c r="J27" s="1"/>
      <c r="M27" s="1"/>
    </row>
    <row r="28" spans="10:13" x14ac:dyDescent="0.25">
      <c r="J28" s="1"/>
      <c r="M28" s="1"/>
    </row>
    <row r="29" spans="10:13" x14ac:dyDescent="0.25">
      <c r="J29" s="1"/>
      <c r="M29" s="1"/>
    </row>
    <row r="30" spans="10:13" x14ac:dyDescent="0.25">
      <c r="J30" s="1"/>
      <c r="M30" s="1"/>
    </row>
    <row r="31" spans="10:13" x14ac:dyDescent="0.25">
      <c r="J31" s="1"/>
      <c r="M31" s="1"/>
    </row>
    <row r="32" spans="10:13" x14ac:dyDescent="0.25">
      <c r="J32" s="1"/>
      <c r="M32" s="1"/>
    </row>
    <row r="33" spans="10:13" x14ac:dyDescent="0.25">
      <c r="J33" s="1"/>
      <c r="M33" s="1"/>
    </row>
    <row r="34" spans="10:13" x14ac:dyDescent="0.25">
      <c r="J34" s="1"/>
      <c r="M34" s="2"/>
    </row>
    <row r="35" spans="10:13" x14ac:dyDescent="0.25">
      <c r="J35" s="1"/>
      <c r="M35" s="2"/>
    </row>
    <row r="36" spans="10:13" x14ac:dyDescent="0.25">
      <c r="J36" s="1"/>
      <c r="M36" s="2"/>
    </row>
    <row r="37" spans="10:13" x14ac:dyDescent="0.25">
      <c r="J37" s="1"/>
      <c r="M37" s="2"/>
    </row>
    <row r="38" spans="10:13" x14ac:dyDescent="0.25">
      <c r="J38" s="1"/>
      <c r="M38" s="1"/>
    </row>
    <row r="39" spans="10:13" x14ac:dyDescent="0.25">
      <c r="J39" s="1"/>
    </row>
    <row r="40" spans="10:13" x14ac:dyDescent="0.25">
      <c r="J40" s="1"/>
    </row>
    <row r="41" spans="10:13" x14ac:dyDescent="0.25">
      <c r="J41" s="1"/>
    </row>
    <row r="42" spans="10:13" x14ac:dyDescent="0.25">
      <c r="J42" s="3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7054-1DC2-47A0-8B29-A0C0FB247B3F}">
  <dimension ref="A1:F51"/>
  <sheetViews>
    <sheetView topLeftCell="A24" workbookViewId="0">
      <selection activeCell="F51" sqref="F51"/>
    </sheetView>
  </sheetViews>
  <sheetFormatPr defaultColWidth="8.69921875" defaultRowHeight="11.5" x14ac:dyDescent="0.25"/>
  <cols>
    <col min="1" max="1" width="8.69921875" style="58"/>
    <col min="2" max="2" width="11.3984375" style="58" bestFit="1" customWidth="1"/>
    <col min="3" max="3" width="42" style="58" bestFit="1" customWidth="1"/>
    <col min="4" max="4" width="17" style="58" customWidth="1"/>
    <col min="5" max="5" width="15.69921875" style="58" bestFit="1" customWidth="1"/>
    <col min="6" max="6" width="15.09765625" style="64" bestFit="1" customWidth="1"/>
    <col min="7" max="16384" width="8.69921875" style="58"/>
  </cols>
  <sheetData>
    <row r="1" spans="1:6" x14ac:dyDescent="0.25">
      <c r="A1" s="59"/>
      <c r="B1" s="87" t="s">
        <v>186</v>
      </c>
      <c r="C1" s="87"/>
      <c r="D1" s="87"/>
      <c r="E1" s="87"/>
      <c r="F1" s="87"/>
    </row>
    <row r="2" spans="1:6" x14ac:dyDescent="0.25">
      <c r="A2" s="59"/>
      <c r="B2" s="60"/>
      <c r="C2" s="60"/>
      <c r="D2" s="60"/>
      <c r="E2" s="60"/>
      <c r="F2" s="63"/>
    </row>
    <row r="3" spans="1:6" x14ac:dyDescent="0.25">
      <c r="A3" s="59" t="s">
        <v>0</v>
      </c>
    </row>
    <row r="4" spans="1:6" ht="26" x14ac:dyDescent="0.25">
      <c r="B4" s="28" t="s">
        <v>3</v>
      </c>
      <c r="C4" s="28" t="s">
        <v>4</v>
      </c>
      <c r="D4" s="28" t="s">
        <v>5</v>
      </c>
      <c r="E4" s="28" t="s">
        <v>6</v>
      </c>
      <c r="F4" s="33" t="s">
        <v>183</v>
      </c>
    </row>
    <row r="5" spans="1:6" ht="12.5" x14ac:dyDescent="0.25">
      <c r="B5" s="42" t="s">
        <v>158</v>
      </c>
      <c r="C5" s="30" t="s">
        <v>8</v>
      </c>
      <c r="D5" s="30" t="s">
        <v>185</v>
      </c>
      <c r="E5" s="30"/>
      <c r="F5" s="31">
        <v>169.14</v>
      </c>
    </row>
    <row r="6" spans="1:6" ht="25" x14ac:dyDescent="0.25">
      <c r="B6" s="42">
        <v>41332</v>
      </c>
      <c r="C6" s="30" t="s">
        <v>72</v>
      </c>
      <c r="D6" s="30" t="s">
        <v>185</v>
      </c>
      <c r="E6" s="30" t="s">
        <v>73</v>
      </c>
      <c r="F6" s="31">
        <v>113</v>
      </c>
    </row>
    <row r="7" spans="1:6" ht="12.5" x14ac:dyDescent="0.25">
      <c r="B7" s="42">
        <v>42635</v>
      </c>
      <c r="C7" s="30" t="s">
        <v>94</v>
      </c>
      <c r="D7" s="30" t="s">
        <v>185</v>
      </c>
      <c r="E7" s="30" t="s">
        <v>95</v>
      </c>
      <c r="F7" s="31">
        <v>20</v>
      </c>
    </row>
    <row r="8" spans="1:6" ht="12.5" x14ac:dyDescent="0.25">
      <c r="B8" s="42">
        <v>41376</v>
      </c>
      <c r="C8" s="30" t="s">
        <v>83</v>
      </c>
      <c r="D8" s="30" t="s">
        <v>185</v>
      </c>
      <c r="E8" s="30" t="s">
        <v>81</v>
      </c>
      <c r="F8" s="31">
        <v>44.95</v>
      </c>
    </row>
    <row r="9" spans="1:6" ht="12.5" x14ac:dyDescent="0.25">
      <c r="B9" s="42">
        <v>44270</v>
      </c>
      <c r="C9" s="30" t="s">
        <v>123</v>
      </c>
      <c r="D9" s="30" t="s">
        <v>185</v>
      </c>
      <c r="E9" s="30" t="s">
        <v>125</v>
      </c>
      <c r="F9" s="31">
        <v>89</v>
      </c>
    </row>
    <row r="10" spans="1:6" ht="12.5" x14ac:dyDescent="0.25">
      <c r="B10" s="42">
        <v>44270</v>
      </c>
      <c r="C10" s="30" t="s">
        <v>126</v>
      </c>
      <c r="D10" s="30" t="s">
        <v>185</v>
      </c>
      <c r="E10" s="30" t="s">
        <v>125</v>
      </c>
      <c r="F10" s="31">
        <v>197</v>
      </c>
    </row>
    <row r="11" spans="1:6" ht="25" x14ac:dyDescent="0.25">
      <c r="B11" s="42">
        <v>45452</v>
      </c>
      <c r="C11" s="30" t="s">
        <v>184</v>
      </c>
      <c r="D11" s="30" t="s">
        <v>185</v>
      </c>
      <c r="E11" s="30" t="s">
        <v>136</v>
      </c>
      <c r="F11" s="31">
        <v>49.98</v>
      </c>
    </row>
    <row r="12" spans="1:6" ht="13" x14ac:dyDescent="0.25">
      <c r="B12" s="42"/>
      <c r="C12" s="28" t="s">
        <v>9</v>
      </c>
      <c r="D12" s="28"/>
      <c r="E12" s="28"/>
      <c r="F12" s="33">
        <f>SUM(F5:F11)</f>
        <v>683.06999999999994</v>
      </c>
    </row>
    <row r="14" spans="1:6" x14ac:dyDescent="0.25">
      <c r="A14" s="59" t="s">
        <v>163</v>
      </c>
    </row>
    <row r="15" spans="1:6" ht="26" x14ac:dyDescent="0.25">
      <c r="B15" s="28" t="s">
        <v>3</v>
      </c>
      <c r="C15" s="28" t="s">
        <v>4</v>
      </c>
      <c r="D15" s="28" t="s">
        <v>5</v>
      </c>
      <c r="E15" s="28" t="s">
        <v>6</v>
      </c>
      <c r="F15" s="33" t="s">
        <v>183</v>
      </c>
    </row>
    <row r="16" spans="1:6" x14ac:dyDescent="0.25">
      <c r="B16" s="62">
        <v>45390</v>
      </c>
      <c r="C16" s="61" t="s">
        <v>187</v>
      </c>
      <c r="D16" s="61" t="s">
        <v>78</v>
      </c>
      <c r="E16" s="61" t="s">
        <v>188</v>
      </c>
      <c r="F16" s="65">
        <v>37.799999999999997</v>
      </c>
    </row>
    <row r="17" spans="2:6" x14ac:dyDescent="0.25">
      <c r="B17" s="62">
        <v>45558</v>
      </c>
      <c r="C17" s="61" t="s">
        <v>189</v>
      </c>
      <c r="D17" s="61" t="s">
        <v>78</v>
      </c>
      <c r="E17" s="61" t="s">
        <v>190</v>
      </c>
      <c r="F17" s="65">
        <v>31.45</v>
      </c>
    </row>
    <row r="18" spans="2:6" x14ac:dyDescent="0.25">
      <c r="B18" s="66">
        <v>35361</v>
      </c>
      <c r="C18" s="67" t="s">
        <v>38</v>
      </c>
      <c r="D18" s="67" t="s">
        <v>36</v>
      </c>
      <c r="E18" s="67" t="s">
        <v>39</v>
      </c>
      <c r="F18" s="68">
        <v>72</v>
      </c>
    </row>
    <row r="19" spans="2:6" x14ac:dyDescent="0.25">
      <c r="B19" s="61"/>
      <c r="C19" s="69" t="s">
        <v>75</v>
      </c>
      <c r="D19" s="67" t="s">
        <v>36</v>
      </c>
      <c r="E19" s="67"/>
      <c r="F19" s="68"/>
    </row>
    <row r="20" spans="2:6" x14ac:dyDescent="0.25">
      <c r="B20" s="61"/>
      <c r="C20" s="69" t="s">
        <v>76</v>
      </c>
      <c r="D20" s="67" t="s">
        <v>36</v>
      </c>
      <c r="E20" s="67"/>
      <c r="F20" s="68"/>
    </row>
    <row r="21" spans="2:6" x14ac:dyDescent="0.25">
      <c r="B21" s="61"/>
      <c r="C21" s="69" t="s">
        <v>77</v>
      </c>
      <c r="D21" s="67" t="s">
        <v>78</v>
      </c>
      <c r="E21" s="67"/>
      <c r="F21" s="68"/>
    </row>
    <row r="22" spans="2:6" x14ac:dyDescent="0.25">
      <c r="B22" s="61"/>
      <c r="C22" s="69" t="s">
        <v>79</v>
      </c>
      <c r="D22" s="67" t="s">
        <v>80</v>
      </c>
      <c r="E22" s="67"/>
      <c r="F22" s="68">
        <v>0</v>
      </c>
    </row>
    <row r="23" spans="2:6" x14ac:dyDescent="0.25">
      <c r="B23" s="66">
        <v>43850</v>
      </c>
      <c r="C23" s="69" t="s">
        <v>113</v>
      </c>
      <c r="D23" s="67" t="s">
        <v>78</v>
      </c>
      <c r="E23" s="67" t="s">
        <v>111</v>
      </c>
      <c r="F23" s="68">
        <v>119</v>
      </c>
    </row>
    <row r="24" spans="2:6" x14ac:dyDescent="0.25">
      <c r="B24" s="66">
        <v>44256</v>
      </c>
      <c r="C24" s="69" t="s">
        <v>115</v>
      </c>
      <c r="D24" s="67" t="s">
        <v>21</v>
      </c>
      <c r="E24" s="67" t="s">
        <v>111</v>
      </c>
      <c r="F24" s="68">
        <v>53</v>
      </c>
    </row>
    <row r="25" spans="2:6" x14ac:dyDescent="0.25">
      <c r="B25" s="61"/>
      <c r="C25" s="61"/>
      <c r="D25" s="61"/>
      <c r="E25" s="61"/>
      <c r="F25" s="65"/>
    </row>
    <row r="26" spans="2:6" x14ac:dyDescent="0.25">
      <c r="B26" s="61"/>
      <c r="C26" s="61"/>
      <c r="D26" s="61"/>
      <c r="E26" s="61"/>
      <c r="F26" s="65"/>
    </row>
    <row r="27" spans="2:6" x14ac:dyDescent="0.25">
      <c r="B27" s="61"/>
      <c r="C27" s="61"/>
      <c r="D27" s="61"/>
      <c r="E27" s="61"/>
      <c r="F27" s="65"/>
    </row>
    <row r="28" spans="2:6" x14ac:dyDescent="0.25">
      <c r="B28" s="61"/>
      <c r="C28" s="61"/>
      <c r="D28" s="61"/>
      <c r="E28" s="61"/>
      <c r="F28" s="65"/>
    </row>
    <row r="29" spans="2:6" x14ac:dyDescent="0.25">
      <c r="B29" s="61"/>
      <c r="C29" s="61"/>
      <c r="D29" s="61"/>
      <c r="E29" s="61"/>
      <c r="F29" s="65"/>
    </row>
    <row r="30" spans="2:6" x14ac:dyDescent="0.25">
      <c r="B30" s="61"/>
      <c r="C30" s="61"/>
      <c r="D30" s="61"/>
      <c r="E30" s="61"/>
      <c r="F30" s="65"/>
    </row>
    <row r="31" spans="2:6" s="91" customFormat="1" ht="13" x14ac:dyDescent="0.25">
      <c r="B31" s="89"/>
      <c r="C31" s="89" t="s">
        <v>55</v>
      </c>
      <c r="D31" s="89"/>
      <c r="E31" s="89"/>
      <c r="F31" s="90">
        <f>SUM(F16:F30)</f>
        <v>313.25</v>
      </c>
    </row>
    <row r="33" spans="1:6" x14ac:dyDescent="0.25">
      <c r="A33" s="59" t="s">
        <v>178</v>
      </c>
    </row>
    <row r="34" spans="1:6" ht="26" x14ac:dyDescent="0.25">
      <c r="B34" s="28" t="s">
        <v>3</v>
      </c>
      <c r="C34" s="28" t="s">
        <v>4</v>
      </c>
      <c r="D34" s="28" t="s">
        <v>5</v>
      </c>
      <c r="E34" s="28" t="s">
        <v>6</v>
      </c>
      <c r="F34" s="33" t="s">
        <v>183</v>
      </c>
    </row>
    <row r="35" spans="1:6" ht="25" x14ac:dyDescent="0.25">
      <c r="B35" s="29">
        <v>36598</v>
      </c>
      <c r="C35" s="30" t="s">
        <v>49</v>
      </c>
      <c r="D35" s="30"/>
      <c r="E35" s="30" t="s">
        <v>50</v>
      </c>
      <c r="F35" s="31">
        <v>150</v>
      </c>
    </row>
    <row r="36" spans="1:6" x14ac:dyDescent="0.25">
      <c r="B36" s="62">
        <v>44583</v>
      </c>
      <c r="C36" s="61" t="s">
        <v>224</v>
      </c>
      <c r="D36" s="61" t="s">
        <v>225</v>
      </c>
      <c r="E36" s="61" t="s">
        <v>230</v>
      </c>
      <c r="F36" s="65">
        <v>9.99</v>
      </c>
    </row>
    <row r="37" spans="1:6" ht="46" x14ac:dyDescent="0.25">
      <c r="B37" s="66"/>
      <c r="C37" s="67" t="s">
        <v>226</v>
      </c>
      <c r="D37" s="67" t="s">
        <v>225</v>
      </c>
      <c r="E37" s="67" t="s">
        <v>230</v>
      </c>
      <c r="F37" s="68">
        <v>149.88</v>
      </c>
    </row>
    <row r="38" spans="1:6" ht="23" x14ac:dyDescent="0.25">
      <c r="B38" s="61"/>
      <c r="C38" s="67" t="s">
        <v>227</v>
      </c>
      <c r="D38" s="61" t="s">
        <v>225</v>
      </c>
      <c r="E38" s="61" t="s">
        <v>230</v>
      </c>
      <c r="F38" s="65">
        <v>26.66</v>
      </c>
    </row>
    <row r="39" spans="1:6" x14ac:dyDescent="0.25">
      <c r="B39" s="61"/>
      <c r="C39" s="61" t="s">
        <v>228</v>
      </c>
      <c r="D39" s="61" t="s">
        <v>225</v>
      </c>
      <c r="E39" s="61" t="s">
        <v>230</v>
      </c>
      <c r="F39" s="65">
        <v>191.7</v>
      </c>
    </row>
    <row r="40" spans="1:6" ht="115" x14ac:dyDescent="0.25">
      <c r="B40" s="61"/>
      <c r="C40" s="67" t="s">
        <v>229</v>
      </c>
      <c r="D40" s="61" t="s">
        <v>225</v>
      </c>
      <c r="E40" s="61" t="s">
        <v>230</v>
      </c>
      <c r="F40" s="65">
        <v>40.31</v>
      </c>
    </row>
    <row r="41" spans="1:6" ht="34.5" x14ac:dyDescent="0.25">
      <c r="B41" s="62">
        <v>44889</v>
      </c>
      <c r="C41" s="67" t="s">
        <v>231</v>
      </c>
      <c r="D41" s="61" t="s">
        <v>225</v>
      </c>
      <c r="E41" s="61" t="s">
        <v>230</v>
      </c>
      <c r="F41" s="65">
        <v>90</v>
      </c>
    </row>
    <row r="42" spans="1:6" ht="34.5" x14ac:dyDescent="0.25">
      <c r="B42" s="62">
        <v>44923</v>
      </c>
      <c r="C42" s="67" t="s">
        <v>231</v>
      </c>
      <c r="D42" s="61" t="s">
        <v>225</v>
      </c>
      <c r="E42" s="61" t="s">
        <v>230</v>
      </c>
      <c r="F42" s="65">
        <v>90</v>
      </c>
    </row>
    <row r="43" spans="1:6" ht="23" x14ac:dyDescent="0.25">
      <c r="B43" s="62">
        <v>45651</v>
      </c>
      <c r="C43" s="88" t="s">
        <v>232</v>
      </c>
      <c r="D43" s="61" t="s">
        <v>225</v>
      </c>
      <c r="E43" s="61" t="s">
        <v>230</v>
      </c>
      <c r="F43" s="65">
        <v>60</v>
      </c>
    </row>
    <row r="44" spans="1:6" ht="23" x14ac:dyDescent="0.25">
      <c r="B44" s="62">
        <v>46025</v>
      </c>
      <c r="C44" s="67" t="s">
        <v>248</v>
      </c>
      <c r="D44" s="61" t="s">
        <v>225</v>
      </c>
      <c r="E44" s="61" t="s">
        <v>230</v>
      </c>
      <c r="F44" s="65">
        <v>55</v>
      </c>
    </row>
    <row r="45" spans="1:6" x14ac:dyDescent="0.25">
      <c r="B45" s="61"/>
      <c r="C45" s="61"/>
      <c r="D45" s="61"/>
      <c r="E45" s="61"/>
      <c r="F45" s="65"/>
    </row>
    <row r="46" spans="1:6" x14ac:dyDescent="0.25">
      <c r="B46" s="61"/>
      <c r="C46" s="61"/>
      <c r="D46" s="61"/>
      <c r="E46" s="61"/>
      <c r="F46" s="65"/>
    </row>
    <row r="47" spans="1:6" x14ac:dyDescent="0.25">
      <c r="B47" s="61"/>
      <c r="C47" s="61"/>
      <c r="D47" s="61"/>
      <c r="E47" s="61"/>
      <c r="F47" s="65"/>
    </row>
    <row r="48" spans="1:6" x14ac:dyDescent="0.25">
      <c r="B48" s="61"/>
      <c r="C48" s="61"/>
      <c r="D48" s="61"/>
      <c r="E48" s="61"/>
      <c r="F48" s="65"/>
    </row>
    <row r="49" spans="2:6" x14ac:dyDescent="0.25">
      <c r="B49" s="61"/>
      <c r="C49" s="61"/>
      <c r="D49" s="61"/>
      <c r="E49" s="61"/>
      <c r="F49" s="65"/>
    </row>
    <row r="50" spans="2:6" x14ac:dyDescent="0.25">
      <c r="B50" s="61"/>
      <c r="C50" s="61"/>
      <c r="D50" s="61"/>
      <c r="E50" s="61"/>
      <c r="F50" s="65"/>
    </row>
    <row r="51" spans="2:6" s="91" customFormat="1" ht="13" x14ac:dyDescent="0.25">
      <c r="B51" s="89"/>
      <c r="C51" s="89" t="s">
        <v>62</v>
      </c>
      <c r="D51" s="89"/>
      <c r="E51" s="89"/>
      <c r="F51" s="90">
        <f>SUM(F35:F50)</f>
        <v>863.54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Asset Reg</vt:lpstr>
      <vt:lpstr>Insurance</vt:lpstr>
      <vt:lpstr>Assets Less then Threshold</vt:lpstr>
      <vt:lpstr>'Asset Reg'!Print_Area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Steve Gunter</cp:lastModifiedBy>
  <cp:lastPrinted>2026-01-19T11:31:26Z</cp:lastPrinted>
  <dcterms:created xsi:type="dcterms:W3CDTF">2000-09-18T15:42:49Z</dcterms:created>
  <dcterms:modified xsi:type="dcterms:W3CDTF">2026-03-24T12:04:05Z</dcterms:modified>
</cp:coreProperties>
</file>